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istrator\Dropbox\temple\sabbatical\Edits\Toran_May2025\"/>
    </mc:Choice>
  </mc:AlternateContent>
  <xr:revisionPtr revIDLastSave="0" documentId="13_ncr:1_{1AC07196-5281-477D-BF36-B1FE93A7A10A}" xr6:coauthVersionLast="47" xr6:coauthVersionMax="47" xr10:uidLastSave="{00000000-0000-0000-0000-000000000000}"/>
  <bookViews>
    <workbookView xWindow="690" yWindow="690" windowWidth="20130" windowHeight="19665" xr2:uid="{8EB0EE53-0468-43F6-A71D-C5F51FF2C52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I5" i="1"/>
  <c r="H5" i="1"/>
  <c r="G5" i="1"/>
  <c r="G9" i="1" s="1"/>
  <c r="F9" i="1"/>
  <c r="F5" i="1"/>
  <c r="H8" i="1"/>
  <c r="G8" i="1"/>
  <c r="F8" i="1"/>
  <c r="G7" i="1"/>
  <c r="G3" i="1"/>
  <c r="G4" i="1"/>
  <c r="H4" i="1"/>
  <c r="F4" i="1"/>
  <c r="F7" i="1" l="1"/>
  <c r="F3" i="1"/>
  <c r="D7" i="1"/>
  <c r="D9" i="1"/>
  <c r="D8" i="1"/>
  <c r="J7" i="1" l="1"/>
  <c r="K7" i="1"/>
  <c r="H9" i="1"/>
  <c r="L8" i="1"/>
  <c r="L9" i="1" l="1"/>
  <c r="K9" i="1"/>
  <c r="M9" i="1"/>
  <c r="J9" i="1"/>
  <c r="N7" i="1"/>
  <c r="J8" i="1"/>
  <c r="K8" i="1"/>
  <c r="N8" i="1" l="1"/>
  <c r="N9" i="1"/>
</calcChain>
</file>

<file path=xl/sharedStrings.xml><?xml version="1.0" encoding="utf-8"?>
<sst xmlns="http://schemas.openxmlformats.org/spreadsheetml/2006/main" count="37" uniqueCount="34">
  <si>
    <t>1 to 2</t>
  </si>
  <si>
    <t>1 to 3</t>
  </si>
  <si>
    <t>2 to 3</t>
  </si>
  <si>
    <t>63, 62</t>
  </si>
  <si>
    <t>62,63, 64</t>
  </si>
  <si>
    <t>head fractions</t>
  </si>
  <si>
    <t>Sum check</t>
  </si>
  <si>
    <t>A1</t>
  </si>
  <si>
    <t>A2</t>
  </si>
  <si>
    <t>B1</t>
  </si>
  <si>
    <t>B2</t>
  </si>
  <si>
    <t>C1</t>
  </si>
  <si>
    <t>C2</t>
  </si>
  <si>
    <t>Well IDs</t>
  </si>
  <si>
    <t>Head ft</t>
  </si>
  <si>
    <t>Change in head, ft</t>
  </si>
  <si>
    <t>Contours needed</t>
  </si>
  <si>
    <t>Points on line connecting wells</t>
  </si>
  <si>
    <t>Steps for solution</t>
  </si>
  <si>
    <t>Distance between wells, ft</t>
  </si>
  <si>
    <t>Identify the contour values needed between each well</t>
  </si>
  <si>
    <t>Contour spacing (contour minus well heads and 1 ft)</t>
  </si>
  <si>
    <t>Find the fraction of the total change in head for each contour spacing by dividing the spacing by the total head difference between wells (called "head fraction")</t>
  </si>
  <si>
    <t xml:space="preserve">Measure the change in head between wells </t>
  </si>
  <si>
    <t>Measure the distance between wells along the blue dashed lines using the 50 ft scale bar provided</t>
  </si>
  <si>
    <t>Find the head difference between each well and the nearest contour (contour spacing)</t>
  </si>
  <si>
    <t>Fill in the head difference between contours for the extra contours between the wells (1 ft)</t>
  </si>
  <si>
    <t>Multiply the head fraction by the total distance to find the distance for each contour along the blue dashed line</t>
  </si>
  <si>
    <t>Distances from wells and between controus along the blue dashed line, ft Gray values used for checking</t>
  </si>
  <si>
    <t>Use the following labels: A for 64, B for 63, and C for 62</t>
  </si>
  <si>
    <t>Use the scale bar and the distances calculated to label the points for the distances along the blue dashed lines</t>
  </si>
  <si>
    <t>Connect the contours using points A, B, and C</t>
  </si>
  <si>
    <t>Label the contours</t>
  </si>
  <si>
    <t>Draw flow lines perpendicular to the contours and answer the questions about potential well contamination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</si>
</sst>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theme="0" tint="-0.34998626667073579"/>
      <name val="Aptos Narrow"/>
      <family val="2"/>
      <scheme val="minor"/>
    </font>
    <font>
      <sz val="11"/>
      <color theme="0" tint="-0.499984740745262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9" fontId="0" fillId="0" borderId="0" xfId="0" applyNumberFormat="1"/>
    <xf numFmtId="2" fontId="0" fillId="0" borderId="0" xfId="0" applyNumberFormat="1"/>
    <xf numFmtId="164" fontId="0" fillId="0" borderId="0" xfId="0" applyNumberFormat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left"/>
    </xf>
    <xf numFmtId="0" fontId="4" fillId="0" borderId="0" xfId="0" applyFont="1"/>
    <xf numFmtId="164" fontId="4" fillId="0" borderId="0" xfId="0" applyNumberFormat="1" applyFont="1"/>
    <xf numFmtId="0" fontId="0" fillId="0" borderId="1" xfId="0" applyBorder="1"/>
    <xf numFmtId="0" fontId="0" fillId="0" borderId="1" xfId="0" applyBorder="1" applyAlignment="1">
      <alignment wrapText="1"/>
    </xf>
    <xf numFmtId="9" fontId="0" fillId="0" borderId="2" xfId="0" applyNumberFormat="1" applyBorder="1"/>
    <xf numFmtId="2" fontId="0" fillId="0" borderId="2" xfId="0" applyNumberFormat="1" applyBorder="1"/>
    <xf numFmtId="0" fontId="1" fillId="0" borderId="2" xfId="0" applyFont="1" applyBorder="1"/>
    <xf numFmtId="164" fontId="5" fillId="0" borderId="0" xfId="0" applyNumberFormat="1" applyFont="1"/>
    <xf numFmtId="0" fontId="0" fillId="0" borderId="1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30</xdr:row>
      <xdr:rowOff>0</xdr:rowOff>
    </xdr:from>
    <xdr:to>
      <xdr:col>17</xdr:col>
      <xdr:colOff>131992</xdr:colOff>
      <xdr:row>79</xdr:row>
      <xdr:rowOff>36928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499F65-A654-9C33-B915-F2B710DB3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248400"/>
          <a:ext cx="10866667" cy="93714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7CAD1-AA05-4941-A861-50D69256E59E}">
  <dimension ref="A1:N28"/>
  <sheetViews>
    <sheetView tabSelected="1" workbookViewId="0">
      <selection activeCell="A31" sqref="A31"/>
    </sheetView>
  </sheetViews>
  <sheetFormatPr defaultRowHeight="15" x14ac:dyDescent="0.25"/>
  <cols>
    <col min="1" max="1" width="11.28515625" customWidth="1"/>
    <col min="3" max="3" width="12.5703125" customWidth="1"/>
  </cols>
  <sheetData>
    <row r="1" spans="1:14" ht="57" customHeight="1" x14ac:dyDescent="0.25">
      <c r="A1" s="9" t="s">
        <v>13</v>
      </c>
      <c r="B1" s="9" t="s">
        <v>14</v>
      </c>
      <c r="C1" s="10" t="s">
        <v>19</v>
      </c>
      <c r="D1" s="10" t="s">
        <v>15</v>
      </c>
      <c r="E1" s="10" t="s">
        <v>16</v>
      </c>
      <c r="F1" s="15" t="s">
        <v>21</v>
      </c>
      <c r="G1" s="15"/>
      <c r="H1" s="15"/>
      <c r="I1" s="9"/>
      <c r="J1" s="15" t="s">
        <v>28</v>
      </c>
      <c r="K1" s="15"/>
      <c r="L1" s="15"/>
      <c r="M1" s="15"/>
      <c r="N1" s="9" t="s">
        <v>6</v>
      </c>
    </row>
    <row r="2" spans="1:14" x14ac:dyDescent="0.25">
      <c r="F2" s="1"/>
    </row>
    <row r="3" spans="1:14" x14ac:dyDescent="0.25">
      <c r="A3">
        <v>1</v>
      </c>
      <c r="B3">
        <v>63.77</v>
      </c>
      <c r="F3" s="2">
        <f>64-B3</f>
        <v>0.22999999999999687</v>
      </c>
      <c r="G3" s="2">
        <f>B5-64</f>
        <v>0.68999999999999773</v>
      </c>
      <c r="H3" s="2"/>
      <c r="I3" s="2"/>
    </row>
    <row r="4" spans="1:14" x14ac:dyDescent="0.25">
      <c r="A4">
        <v>2</v>
      </c>
      <c r="B4">
        <v>61.4</v>
      </c>
      <c r="F4" s="2">
        <f>B3-63</f>
        <v>0.77000000000000313</v>
      </c>
      <c r="G4" s="2">
        <f>63-62</f>
        <v>1</v>
      </c>
      <c r="H4" s="2">
        <f>62-B4</f>
        <v>0.60000000000000142</v>
      </c>
      <c r="I4" s="2"/>
    </row>
    <row r="5" spans="1:14" x14ac:dyDescent="0.25">
      <c r="A5">
        <v>3</v>
      </c>
      <c r="B5">
        <v>64.69</v>
      </c>
      <c r="F5" s="2">
        <f>62-B4</f>
        <v>0.60000000000000142</v>
      </c>
      <c r="G5" s="2">
        <f>63-62</f>
        <v>1</v>
      </c>
      <c r="H5" s="2">
        <f>64-63</f>
        <v>1</v>
      </c>
      <c r="I5" s="2">
        <f>B5-64</f>
        <v>0.68999999999999773</v>
      </c>
    </row>
    <row r="6" spans="1:14" x14ac:dyDescent="0.25">
      <c r="F6" s="11" t="s">
        <v>5</v>
      </c>
      <c r="G6" s="12"/>
      <c r="H6" s="12"/>
      <c r="I6" s="12"/>
    </row>
    <row r="7" spans="1:14" x14ac:dyDescent="0.25">
      <c r="A7" t="s">
        <v>1</v>
      </c>
      <c r="C7">
        <v>380</v>
      </c>
      <c r="D7">
        <f>B5-B3</f>
        <v>0.9199999999999946</v>
      </c>
      <c r="E7" s="6">
        <v>64</v>
      </c>
      <c r="F7">
        <f>F3/D7</f>
        <v>0.24999999999999806</v>
      </c>
      <c r="G7">
        <f>G3/D7</f>
        <v>0.75000000000000189</v>
      </c>
      <c r="J7">
        <f>F7*C7</f>
        <v>94.999999999999261</v>
      </c>
      <c r="K7" s="7">
        <f>G7*C7</f>
        <v>285.00000000000074</v>
      </c>
      <c r="L7" s="7"/>
      <c r="N7" s="7">
        <f>SUM(J7:M7)</f>
        <v>380</v>
      </c>
    </row>
    <row r="8" spans="1:14" x14ac:dyDescent="0.25">
      <c r="A8" t="s">
        <v>0</v>
      </c>
      <c r="C8">
        <v>130</v>
      </c>
      <c r="D8">
        <f>B3-B4</f>
        <v>2.3700000000000045</v>
      </c>
      <c r="E8" t="s">
        <v>3</v>
      </c>
      <c r="F8" s="2">
        <f>F4/D8</f>
        <v>0.32489451476793318</v>
      </c>
      <c r="G8" s="2">
        <f>G4/D8</f>
        <v>0.42194092827004137</v>
      </c>
      <c r="H8" s="2">
        <f>H4/D8</f>
        <v>0.25316455696202544</v>
      </c>
      <c r="J8" s="3">
        <f>F8*C8</f>
        <v>42.236286919831315</v>
      </c>
      <c r="K8" s="3">
        <f>G8*C8</f>
        <v>54.852320675105375</v>
      </c>
      <c r="L8" s="8">
        <f>H8*C8</f>
        <v>32.91139240506331</v>
      </c>
      <c r="M8" s="3"/>
      <c r="N8" s="7">
        <f>SUM(J8:L8)</f>
        <v>130</v>
      </c>
    </row>
    <row r="9" spans="1:14" x14ac:dyDescent="0.25">
      <c r="A9" t="s">
        <v>2</v>
      </c>
      <c r="C9">
        <v>370</v>
      </c>
      <c r="D9">
        <f>B5-B4</f>
        <v>3.2899999999999991</v>
      </c>
      <c r="E9" t="s">
        <v>4</v>
      </c>
      <c r="F9" s="2">
        <f>F5/D9</f>
        <v>0.18237082066869348</v>
      </c>
      <c r="G9" s="2">
        <f>G5/D9</f>
        <v>0.30395136778115511</v>
      </c>
      <c r="H9" s="2">
        <f>1/D9</f>
        <v>0.30395136778115511</v>
      </c>
      <c r="I9" s="2">
        <f>I5/D9</f>
        <v>0.20972644376899632</v>
      </c>
      <c r="J9" s="3">
        <f>F9*C9</f>
        <v>67.477203647416587</v>
      </c>
      <c r="K9" s="3">
        <f>G9*C9</f>
        <v>112.46200607902739</v>
      </c>
      <c r="L9" s="3">
        <f>H9*C9</f>
        <v>112.46200607902739</v>
      </c>
      <c r="M9" s="14">
        <f>I9*C9</f>
        <v>77.598784194528633</v>
      </c>
      <c r="N9" s="7">
        <f>SUM(J9:M9)</f>
        <v>370</v>
      </c>
    </row>
    <row r="10" spans="1:14" x14ac:dyDescent="0.25">
      <c r="F10" s="2"/>
      <c r="G10" s="2"/>
      <c r="H10" s="2"/>
      <c r="I10" s="2"/>
      <c r="J10" s="3"/>
      <c r="K10" s="3"/>
      <c r="L10" s="3"/>
      <c r="M10" s="3"/>
    </row>
    <row r="11" spans="1:14" x14ac:dyDescent="0.25">
      <c r="J11" s="13" t="s">
        <v>17</v>
      </c>
      <c r="K11" s="13"/>
      <c r="L11" s="13"/>
    </row>
    <row r="12" spans="1:14" x14ac:dyDescent="0.25">
      <c r="A12" t="s">
        <v>1</v>
      </c>
      <c r="J12" s="5" t="s">
        <v>7</v>
      </c>
      <c r="K12" s="5"/>
      <c r="L12" s="5"/>
    </row>
    <row r="13" spans="1:14" x14ac:dyDescent="0.25">
      <c r="A13" t="s">
        <v>0</v>
      </c>
      <c r="J13" s="5" t="s">
        <v>9</v>
      </c>
      <c r="K13" s="5" t="s">
        <v>11</v>
      </c>
      <c r="L13" s="5"/>
    </row>
    <row r="14" spans="1:14" x14ac:dyDescent="0.25">
      <c r="A14" t="s">
        <v>2</v>
      </c>
      <c r="J14" s="5" t="s">
        <v>12</v>
      </c>
      <c r="K14" s="5" t="s">
        <v>10</v>
      </c>
      <c r="L14" s="5" t="s">
        <v>8</v>
      </c>
      <c r="M14" s="3"/>
    </row>
    <row r="16" spans="1:14" x14ac:dyDescent="0.25">
      <c r="A16" s="4" t="s">
        <v>18</v>
      </c>
      <c r="B16" s="4"/>
    </row>
    <row r="17" spans="1:2" x14ac:dyDescent="0.25">
      <c r="A17" t="s">
        <v>24</v>
      </c>
    </row>
    <row r="18" spans="1:2" x14ac:dyDescent="0.25">
      <c r="A18" t="s">
        <v>23</v>
      </c>
    </row>
    <row r="19" spans="1:2" x14ac:dyDescent="0.25">
      <c r="A19" t="s">
        <v>20</v>
      </c>
    </row>
    <row r="20" spans="1:2" x14ac:dyDescent="0.25">
      <c r="A20" t="s">
        <v>25</v>
      </c>
    </row>
    <row r="21" spans="1:2" x14ac:dyDescent="0.25">
      <c r="B21" t="s">
        <v>26</v>
      </c>
    </row>
    <row r="22" spans="1:2" x14ac:dyDescent="0.25">
      <c r="A22" t="s">
        <v>22</v>
      </c>
    </row>
    <row r="23" spans="1:2" x14ac:dyDescent="0.25">
      <c r="A23" t="s">
        <v>27</v>
      </c>
    </row>
    <row r="24" spans="1:2" x14ac:dyDescent="0.25">
      <c r="A24" t="s">
        <v>30</v>
      </c>
    </row>
    <row r="25" spans="1:2" x14ac:dyDescent="0.25">
      <c r="B25" t="s">
        <v>29</v>
      </c>
    </row>
    <row r="26" spans="1:2" x14ac:dyDescent="0.25">
      <c r="A26" t="s">
        <v>31</v>
      </c>
    </row>
    <row r="27" spans="1:2" x14ac:dyDescent="0.25">
      <c r="A27" t="s">
        <v>32</v>
      </c>
    </row>
    <row r="28" spans="1:2" x14ac:dyDescent="0.25">
      <c r="A28" t="s">
        <v>33</v>
      </c>
    </row>
  </sheetData>
  <mergeCells count="2">
    <mergeCell ref="F1:H1"/>
    <mergeCell ref="J1:M1"/>
  </mergeCells>
  <pageMargins left="0.7" right="0.7" top="0.75" bottom="0.75" header="0.3" footer="0.3"/>
  <ignoredErrors>
    <ignoredError sqref="N8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Temple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Toran</dc:creator>
  <cp:lastModifiedBy>Laura Toran</cp:lastModifiedBy>
  <dcterms:created xsi:type="dcterms:W3CDTF">2025-05-09T00:51:56Z</dcterms:created>
  <dcterms:modified xsi:type="dcterms:W3CDTF">2025-05-12T12:42:06Z</dcterms:modified>
</cp:coreProperties>
</file>