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_1_GWP_Domains\DD\AgeDating\xls\"/>
    </mc:Choice>
  </mc:AlternateContent>
  <xr:revisionPtr revIDLastSave="0" documentId="13_ncr:1_{746D8CAC-A06D-4709-9097-F387D1DE4C0C}" xr6:coauthVersionLast="47" xr6:coauthVersionMax="47" xr10:uidLastSave="{00000000-0000-0000-0000-000000000000}"/>
  <bookViews>
    <workbookView xWindow="2205" yWindow="-270" windowWidth="23355" windowHeight="15165" activeTab="2" xr2:uid="{00000000-000D-0000-FFFF-FFFF00000000}"/>
  </bookViews>
  <sheets>
    <sheet name="Exercise 2 solution" sheetId="4" r:id="rId1"/>
    <sheet name="Exercise 3 solution" sheetId="5" r:id="rId2"/>
    <sheet name="Exercise 4 solution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  <c r="H14" i="4"/>
  <c r="E8" i="3"/>
  <c r="E9" i="3" s="1"/>
  <c r="F27" i="3"/>
  <c r="F22" i="3"/>
  <c r="E6" i="3"/>
  <c r="F31" i="3" l="1"/>
  <c r="F30" i="3"/>
  <c r="AE4" i="3" l="1"/>
  <c r="AE2" i="3"/>
  <c r="BM3" i="3"/>
  <c r="AP3" i="3" s="1"/>
  <c r="BM2" i="3"/>
  <c r="AS2" i="3" s="1"/>
  <c r="V7" i="3"/>
  <c r="W7" i="3"/>
  <c r="V8" i="3"/>
  <c r="W8" i="3"/>
  <c r="V9" i="3"/>
  <c r="W9" i="3"/>
  <c r="V10" i="3"/>
  <c r="W10" i="3"/>
  <c r="V11" i="3"/>
  <c r="W11" i="3"/>
  <c r="V12" i="3"/>
  <c r="Y12" i="3" s="1"/>
  <c r="W12" i="3"/>
  <c r="V13" i="3"/>
  <c r="W13" i="3"/>
  <c r="V14" i="3"/>
  <c r="W14" i="3"/>
  <c r="V15" i="3"/>
  <c r="W15" i="3"/>
  <c r="V16" i="3"/>
  <c r="W16" i="3"/>
  <c r="V17" i="3"/>
  <c r="W17" i="3"/>
  <c r="V18" i="3"/>
  <c r="Y18" i="3" s="1"/>
  <c r="W18" i="3"/>
  <c r="V19" i="3"/>
  <c r="W19" i="3"/>
  <c r="V20" i="3"/>
  <c r="W20" i="3"/>
  <c r="V21" i="3"/>
  <c r="Y21" i="3" s="1"/>
  <c r="W21" i="3"/>
  <c r="V22" i="3"/>
  <c r="W22" i="3"/>
  <c r="V23" i="3"/>
  <c r="X23" i="3" s="1"/>
  <c r="W23" i="3"/>
  <c r="V24" i="3"/>
  <c r="Y24" i="3" s="1"/>
  <c r="W24" i="3"/>
  <c r="V25" i="3"/>
  <c r="W25" i="3"/>
  <c r="V26" i="3"/>
  <c r="W26" i="3"/>
  <c r="V27" i="3"/>
  <c r="Y27" i="3" s="1"/>
  <c r="W27" i="3"/>
  <c r="V28" i="3"/>
  <c r="W28" i="3"/>
  <c r="V29" i="3"/>
  <c r="W29" i="3"/>
  <c r="V30" i="3"/>
  <c r="Y30" i="3" s="1"/>
  <c r="W30" i="3"/>
  <c r="V31" i="3"/>
  <c r="W31" i="3"/>
  <c r="V32" i="3"/>
  <c r="W32" i="3"/>
  <c r="V33" i="3"/>
  <c r="Y33" i="3" s="1"/>
  <c r="W33" i="3"/>
  <c r="V34" i="3"/>
  <c r="W34" i="3"/>
  <c r="V35" i="3"/>
  <c r="X35" i="3" s="1"/>
  <c r="W35" i="3"/>
  <c r="V36" i="3"/>
  <c r="Y36" i="3" s="1"/>
  <c r="W36" i="3"/>
  <c r="V37" i="3"/>
  <c r="W37" i="3"/>
  <c r="V38" i="3"/>
  <c r="W38" i="3"/>
  <c r="V39" i="3"/>
  <c r="Y39" i="3" s="1"/>
  <c r="W39" i="3"/>
  <c r="V40" i="3"/>
  <c r="W40" i="3"/>
  <c r="V41" i="3"/>
  <c r="W41" i="3"/>
  <c r="V42" i="3"/>
  <c r="Y42" i="3" s="1"/>
  <c r="W42" i="3"/>
  <c r="V43" i="3"/>
  <c r="W43" i="3"/>
  <c r="V44" i="3"/>
  <c r="W44" i="3"/>
  <c r="V45" i="3"/>
  <c r="Y45" i="3" s="1"/>
  <c r="W45" i="3"/>
  <c r="V46" i="3"/>
  <c r="W46" i="3"/>
  <c r="V47" i="3"/>
  <c r="X47" i="3" s="1"/>
  <c r="W47" i="3"/>
  <c r="V48" i="3"/>
  <c r="Y48" i="3" s="1"/>
  <c r="W48" i="3"/>
  <c r="V49" i="3"/>
  <c r="W49" i="3"/>
  <c r="V50" i="3"/>
  <c r="W50" i="3"/>
  <c r="V51" i="3"/>
  <c r="Y51" i="3" s="1"/>
  <c r="W51" i="3"/>
  <c r="V52" i="3"/>
  <c r="W52" i="3"/>
  <c r="V53" i="3"/>
  <c r="W53" i="3"/>
  <c r="V54" i="3"/>
  <c r="Y54" i="3" s="1"/>
  <c r="W54" i="3"/>
  <c r="V55" i="3"/>
  <c r="W55" i="3"/>
  <c r="V56" i="3"/>
  <c r="W56" i="3"/>
  <c r="V57" i="3"/>
  <c r="Y57" i="3" s="1"/>
  <c r="W57" i="3"/>
  <c r="V58" i="3"/>
  <c r="W58" i="3"/>
  <c r="V59" i="3"/>
  <c r="Y59" i="3" s="1"/>
  <c r="W59" i="3"/>
  <c r="V60" i="3"/>
  <c r="Y60" i="3" s="1"/>
  <c r="W60" i="3"/>
  <c r="V61" i="3"/>
  <c r="W61" i="3"/>
  <c r="W6" i="3"/>
  <c r="W5" i="3"/>
  <c r="W4" i="3"/>
  <c r="W3" i="3"/>
  <c r="W2" i="3"/>
  <c r="V5" i="3"/>
  <c r="Y5" i="3" s="1"/>
  <c r="V6" i="3"/>
  <c r="Y6" i="3" s="1"/>
  <c r="V4" i="3"/>
  <c r="Y4" i="3" s="1"/>
  <c r="V3" i="3"/>
  <c r="Y3" i="3" s="1"/>
  <c r="V2" i="3"/>
  <c r="AE3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372" i="3"/>
  <c r="AE373" i="3"/>
  <c r="AE374" i="3"/>
  <c r="AE375" i="3"/>
  <c r="AE376" i="3"/>
  <c r="AE377" i="3"/>
  <c r="AE378" i="3"/>
  <c r="AE379" i="3"/>
  <c r="AE380" i="3"/>
  <c r="AE381" i="3"/>
  <c r="AE382" i="3"/>
  <c r="AE383" i="3"/>
  <c r="AE384" i="3"/>
  <c r="AE385" i="3"/>
  <c r="AE386" i="3"/>
  <c r="AE387" i="3"/>
  <c r="AE388" i="3"/>
  <c r="AE389" i="3"/>
  <c r="AE390" i="3"/>
  <c r="AE391" i="3"/>
  <c r="AE392" i="3"/>
  <c r="AE393" i="3"/>
  <c r="AE394" i="3"/>
  <c r="AE395" i="3"/>
  <c r="AE396" i="3"/>
  <c r="AE397" i="3"/>
  <c r="AE398" i="3"/>
  <c r="AE399" i="3"/>
  <c r="AE400" i="3"/>
  <c r="AE401" i="3"/>
  <c r="AE402" i="3"/>
  <c r="AE403" i="3"/>
  <c r="AE404" i="3"/>
  <c r="AE405" i="3"/>
  <c r="AE406" i="3"/>
  <c r="AE407" i="3"/>
  <c r="AE408" i="3"/>
  <c r="AE409" i="3"/>
  <c r="AE410" i="3"/>
  <c r="AE411" i="3"/>
  <c r="AE412" i="3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E425" i="3"/>
  <c r="AE426" i="3"/>
  <c r="AE427" i="3"/>
  <c r="AE428" i="3"/>
  <c r="AE429" i="3"/>
  <c r="AE430" i="3"/>
  <c r="AE431" i="3"/>
  <c r="AE432" i="3"/>
  <c r="AE433" i="3"/>
  <c r="AE434" i="3"/>
  <c r="AE435" i="3"/>
  <c r="AE436" i="3"/>
  <c r="AE437" i="3"/>
  <c r="AE438" i="3"/>
  <c r="AE439" i="3"/>
  <c r="AE440" i="3"/>
  <c r="AE441" i="3"/>
  <c r="AE442" i="3"/>
  <c r="AE443" i="3"/>
  <c r="AE444" i="3"/>
  <c r="AE445" i="3"/>
  <c r="AE446" i="3"/>
  <c r="AE447" i="3"/>
  <c r="AE448" i="3"/>
  <c r="AE449" i="3"/>
  <c r="AE450" i="3"/>
  <c r="AE451" i="3"/>
  <c r="AE452" i="3"/>
  <c r="AE453" i="3"/>
  <c r="AE454" i="3"/>
  <c r="AE455" i="3"/>
  <c r="AE456" i="3"/>
  <c r="AE457" i="3"/>
  <c r="AE458" i="3"/>
  <c r="AE459" i="3"/>
  <c r="AE460" i="3"/>
  <c r="AE461" i="3"/>
  <c r="AE462" i="3"/>
  <c r="AE463" i="3"/>
  <c r="AE464" i="3"/>
  <c r="AE465" i="3"/>
  <c r="AE466" i="3"/>
  <c r="AE467" i="3"/>
  <c r="AE468" i="3"/>
  <c r="AE469" i="3"/>
  <c r="AE470" i="3"/>
  <c r="AE471" i="3"/>
  <c r="AE472" i="3"/>
  <c r="AE473" i="3"/>
  <c r="AE474" i="3"/>
  <c r="AE475" i="3"/>
  <c r="AE476" i="3"/>
  <c r="AE477" i="3"/>
  <c r="AE478" i="3"/>
  <c r="AE479" i="3"/>
  <c r="AE480" i="3"/>
  <c r="AE481" i="3"/>
  <c r="AE482" i="3"/>
  <c r="AE483" i="3"/>
  <c r="AE484" i="3"/>
  <c r="AE485" i="3"/>
  <c r="AE486" i="3"/>
  <c r="AE487" i="3"/>
  <c r="AE488" i="3"/>
  <c r="AE489" i="3"/>
  <c r="AE490" i="3"/>
  <c r="AE491" i="3"/>
  <c r="AE492" i="3"/>
  <c r="AE493" i="3"/>
  <c r="AE494" i="3"/>
  <c r="AE495" i="3"/>
  <c r="AE496" i="3"/>
  <c r="AE497" i="3"/>
  <c r="AE498" i="3"/>
  <c r="AE499" i="3"/>
  <c r="AE500" i="3"/>
  <c r="AE501" i="3"/>
  <c r="AE502" i="3"/>
  <c r="AE503" i="3"/>
  <c r="AE504" i="3"/>
  <c r="AE505" i="3"/>
  <c r="AE506" i="3"/>
  <c r="AE507" i="3"/>
  <c r="AE508" i="3"/>
  <c r="AE509" i="3"/>
  <c r="AE510" i="3"/>
  <c r="AE511" i="3"/>
  <c r="AE512" i="3"/>
  <c r="AE513" i="3"/>
  <c r="AE514" i="3"/>
  <c r="AE515" i="3"/>
  <c r="AE516" i="3"/>
  <c r="AE517" i="3"/>
  <c r="AE518" i="3"/>
  <c r="AE519" i="3"/>
  <c r="AE520" i="3"/>
  <c r="AE521" i="3"/>
  <c r="AE522" i="3"/>
  <c r="AE523" i="3"/>
  <c r="AE524" i="3"/>
  <c r="AE525" i="3"/>
  <c r="AE526" i="3"/>
  <c r="AE527" i="3"/>
  <c r="AE528" i="3"/>
  <c r="AE529" i="3"/>
  <c r="AE530" i="3"/>
  <c r="AE531" i="3"/>
  <c r="AE532" i="3"/>
  <c r="AE533" i="3"/>
  <c r="AE534" i="3"/>
  <c r="AE535" i="3"/>
  <c r="AE536" i="3"/>
  <c r="AE537" i="3"/>
  <c r="AE538" i="3"/>
  <c r="AE539" i="3"/>
  <c r="AE540" i="3"/>
  <c r="AE541" i="3"/>
  <c r="AE542" i="3"/>
  <c r="AE543" i="3"/>
  <c r="AE544" i="3"/>
  <c r="AE545" i="3"/>
  <c r="AE546" i="3"/>
  <c r="AE547" i="3"/>
  <c r="AE548" i="3"/>
  <c r="AE549" i="3"/>
  <c r="AE550" i="3"/>
  <c r="AE551" i="3"/>
  <c r="AE552" i="3"/>
  <c r="AE553" i="3"/>
  <c r="AE554" i="3"/>
  <c r="AE555" i="3"/>
  <c r="AE556" i="3"/>
  <c r="AE557" i="3"/>
  <c r="AE558" i="3"/>
  <c r="AE559" i="3"/>
  <c r="AE560" i="3"/>
  <c r="AE561" i="3"/>
  <c r="AE562" i="3"/>
  <c r="AE563" i="3"/>
  <c r="AE564" i="3"/>
  <c r="AE565" i="3"/>
  <c r="AE566" i="3"/>
  <c r="AE567" i="3"/>
  <c r="AE568" i="3"/>
  <c r="AE569" i="3"/>
  <c r="AE570" i="3"/>
  <c r="AE571" i="3"/>
  <c r="AE572" i="3"/>
  <c r="AE573" i="3"/>
  <c r="AE574" i="3"/>
  <c r="AE575" i="3"/>
  <c r="AE576" i="3"/>
  <c r="AE577" i="3"/>
  <c r="AE578" i="3"/>
  <c r="AE579" i="3"/>
  <c r="AE580" i="3"/>
  <c r="AE581" i="3"/>
  <c r="AE582" i="3"/>
  <c r="AE583" i="3"/>
  <c r="AE584" i="3"/>
  <c r="AE585" i="3"/>
  <c r="AE586" i="3"/>
  <c r="AE587" i="3"/>
  <c r="AE588" i="3"/>
  <c r="AE589" i="3"/>
  <c r="AE590" i="3"/>
  <c r="AE591" i="3"/>
  <c r="AE592" i="3"/>
  <c r="AE593" i="3"/>
  <c r="AE594" i="3"/>
  <c r="AE595" i="3"/>
  <c r="AE596" i="3"/>
  <c r="AE597" i="3"/>
  <c r="AE598" i="3"/>
  <c r="AE599" i="3"/>
  <c r="AE600" i="3"/>
  <c r="AE601" i="3"/>
  <c r="AE602" i="3"/>
  <c r="AE603" i="3"/>
  <c r="AE604" i="3"/>
  <c r="AE605" i="3"/>
  <c r="AE606" i="3"/>
  <c r="AE607" i="3"/>
  <c r="AE608" i="3"/>
  <c r="AE609" i="3"/>
  <c r="AE610" i="3"/>
  <c r="AE611" i="3"/>
  <c r="AE612" i="3"/>
  <c r="AE613" i="3"/>
  <c r="AE614" i="3"/>
  <c r="AE615" i="3"/>
  <c r="AE616" i="3"/>
  <c r="AE617" i="3"/>
  <c r="AE618" i="3"/>
  <c r="AE619" i="3"/>
  <c r="AE620" i="3"/>
  <c r="AE621" i="3"/>
  <c r="AE622" i="3"/>
  <c r="AE623" i="3"/>
  <c r="AE624" i="3"/>
  <c r="AE625" i="3"/>
  <c r="AE626" i="3"/>
  <c r="AE627" i="3"/>
  <c r="AE628" i="3"/>
  <c r="AE629" i="3"/>
  <c r="AE630" i="3"/>
  <c r="AE631" i="3"/>
  <c r="AE632" i="3"/>
  <c r="AE633" i="3"/>
  <c r="AE634" i="3"/>
  <c r="AE635" i="3"/>
  <c r="AE636" i="3"/>
  <c r="AE637" i="3"/>
  <c r="AE638" i="3"/>
  <c r="AE639" i="3"/>
  <c r="AE640" i="3"/>
  <c r="AE641" i="3"/>
  <c r="AE642" i="3"/>
  <c r="AE643" i="3"/>
  <c r="AE644" i="3"/>
  <c r="AE645" i="3"/>
  <c r="AE646" i="3"/>
  <c r="AE647" i="3"/>
  <c r="AE648" i="3"/>
  <c r="AE649" i="3"/>
  <c r="AE650" i="3"/>
  <c r="AE651" i="3"/>
  <c r="AE652" i="3"/>
  <c r="AE653" i="3"/>
  <c r="AE654" i="3"/>
  <c r="AE655" i="3"/>
  <c r="AE656" i="3"/>
  <c r="AE657" i="3"/>
  <c r="AE658" i="3"/>
  <c r="AE659" i="3"/>
  <c r="AE660" i="3"/>
  <c r="AE661" i="3"/>
  <c r="AE662" i="3"/>
  <c r="AE663" i="3"/>
  <c r="AE664" i="3"/>
  <c r="AE665" i="3"/>
  <c r="AE666" i="3"/>
  <c r="AE667" i="3"/>
  <c r="AE668" i="3"/>
  <c r="AE669" i="3"/>
  <c r="AE670" i="3"/>
  <c r="AE671" i="3"/>
  <c r="AE672" i="3"/>
  <c r="AE673" i="3"/>
  <c r="AE674" i="3"/>
  <c r="AE675" i="3"/>
  <c r="AE676" i="3"/>
  <c r="AE677" i="3"/>
  <c r="AE678" i="3"/>
  <c r="AE679" i="3"/>
  <c r="AE680" i="3"/>
  <c r="AE681" i="3"/>
  <c r="AE682" i="3"/>
  <c r="AE683" i="3"/>
  <c r="AE684" i="3"/>
  <c r="AE685" i="3"/>
  <c r="AE686" i="3"/>
  <c r="AE687" i="3"/>
  <c r="AE688" i="3"/>
  <c r="AE689" i="3"/>
  <c r="AE690" i="3"/>
  <c r="AE691" i="3"/>
  <c r="AE692" i="3"/>
  <c r="AE693" i="3"/>
  <c r="AE694" i="3"/>
  <c r="AE695" i="3"/>
  <c r="AE696" i="3"/>
  <c r="AE697" i="3"/>
  <c r="AE698" i="3"/>
  <c r="AE699" i="3"/>
  <c r="AE700" i="3"/>
  <c r="AE701" i="3"/>
  <c r="AE702" i="3"/>
  <c r="AE703" i="3"/>
  <c r="AE704" i="3"/>
  <c r="AE705" i="3"/>
  <c r="AE706" i="3"/>
  <c r="AE707" i="3"/>
  <c r="AE708" i="3"/>
  <c r="AE709" i="3"/>
  <c r="AE710" i="3"/>
  <c r="AE711" i="3"/>
  <c r="AE712" i="3"/>
  <c r="AE713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J1" i="3"/>
  <c r="C7" i="5"/>
  <c r="C6" i="5"/>
  <c r="H19" i="4"/>
  <c r="H15" i="4"/>
  <c r="F9" i="4"/>
  <c r="D10" i="4"/>
  <c r="D11" i="4"/>
  <c r="D12" i="4"/>
  <c r="D9" i="4"/>
  <c r="F11" i="4"/>
  <c r="F10" i="4"/>
  <c r="F12" i="4"/>
  <c r="Y15" i="3" l="1"/>
  <c r="Y56" i="3"/>
  <c r="Y50" i="3"/>
  <c r="Y44" i="3"/>
  <c r="Y38" i="3"/>
  <c r="Y32" i="3"/>
  <c r="Y26" i="3"/>
  <c r="Y20" i="3"/>
  <c r="X11" i="3"/>
  <c r="Y58" i="3"/>
  <c r="X10" i="3"/>
  <c r="X26" i="3"/>
  <c r="Y14" i="3"/>
  <c r="X13" i="3"/>
  <c r="X58" i="3"/>
  <c r="X46" i="3"/>
  <c r="X34" i="3"/>
  <c r="X22" i="3"/>
  <c r="Y10" i="3"/>
  <c r="Y53" i="3"/>
  <c r="X59" i="3"/>
  <c r="Y40" i="3"/>
  <c r="Y28" i="3"/>
  <c r="Y47" i="3"/>
  <c r="Y46" i="3"/>
  <c r="Y52" i="3"/>
  <c r="Y16" i="3"/>
  <c r="Y9" i="3"/>
  <c r="Y35" i="3"/>
  <c r="Y29" i="3"/>
  <c r="Y34" i="3"/>
  <c r="Y41" i="3"/>
  <c r="Y8" i="3"/>
  <c r="Y23" i="3"/>
  <c r="Y22" i="3"/>
  <c r="Y61" i="3"/>
  <c r="Y55" i="3"/>
  <c r="Y49" i="3"/>
  <c r="Y43" i="3"/>
  <c r="Y37" i="3"/>
  <c r="Y31" i="3"/>
  <c r="Y25" i="3"/>
  <c r="Y19" i="3"/>
  <c r="Y13" i="3"/>
  <c r="Y7" i="3"/>
  <c r="Y11" i="3"/>
  <c r="Y17" i="3"/>
  <c r="Y2" i="3"/>
  <c r="X60" i="3"/>
  <c r="X48" i="3"/>
  <c r="X36" i="3"/>
  <c r="X24" i="3"/>
  <c r="X12" i="3"/>
  <c r="X57" i="3"/>
  <c r="X45" i="3"/>
  <c r="X33" i="3"/>
  <c r="X21" i="3"/>
  <c r="X9" i="3"/>
  <c r="X56" i="3"/>
  <c r="X44" i="3"/>
  <c r="X32" i="3"/>
  <c r="X20" i="3"/>
  <c r="X8" i="3"/>
  <c r="X55" i="3"/>
  <c r="X43" i="3"/>
  <c r="X31" i="3"/>
  <c r="X19" i="3"/>
  <c r="X7" i="3"/>
  <c r="X54" i="3"/>
  <c r="X42" i="3"/>
  <c r="X30" i="3"/>
  <c r="X18" i="3"/>
  <c r="X6" i="3"/>
  <c r="X53" i="3"/>
  <c r="X41" i="3"/>
  <c r="X29" i="3"/>
  <c r="X17" i="3"/>
  <c r="X5" i="3"/>
  <c r="X52" i="3"/>
  <c r="X40" i="3"/>
  <c r="X28" i="3"/>
  <c r="X16" i="3"/>
  <c r="X4" i="3"/>
  <c r="X51" i="3"/>
  <c r="X39" i="3"/>
  <c r="X27" i="3"/>
  <c r="X15" i="3"/>
  <c r="X3" i="3"/>
  <c r="X2" i="3"/>
  <c r="X50" i="3"/>
  <c r="X38" i="3"/>
  <c r="X14" i="3"/>
  <c r="X61" i="3"/>
  <c r="X49" i="3"/>
  <c r="X37" i="3"/>
  <c r="X25" i="3"/>
  <c r="AN3" i="3"/>
  <c r="AR2" i="3"/>
  <c r="AK3" i="3"/>
  <c r="U61" i="3"/>
  <c r="AO3" i="3"/>
  <c r="AM3" i="3"/>
  <c r="U54" i="3"/>
  <c r="U52" i="3"/>
  <c r="U42" i="3"/>
  <c r="U40" i="3"/>
  <c r="U30" i="3"/>
  <c r="U28" i="3"/>
  <c r="U18" i="3"/>
  <c r="U16" i="3"/>
  <c r="U3" i="3"/>
  <c r="AV2" i="3"/>
  <c r="U20" i="3"/>
  <c r="AV3" i="3"/>
  <c r="AU2" i="3"/>
  <c r="AU3" i="3"/>
  <c r="AT2" i="3"/>
  <c r="AT3" i="3"/>
  <c r="U19" i="3"/>
  <c r="U4" i="3"/>
  <c r="AS3" i="3"/>
  <c r="AR3" i="3"/>
  <c r="U60" i="3"/>
  <c r="U56" i="3"/>
  <c r="U55" i="3"/>
  <c r="U53" i="3"/>
  <c r="U51" i="3"/>
  <c r="U50" i="3"/>
  <c r="U49" i="3"/>
  <c r="U48" i="3"/>
  <c r="U46" i="3"/>
  <c r="U44" i="3"/>
  <c r="U43" i="3"/>
  <c r="U41" i="3"/>
  <c r="U39" i="3"/>
  <c r="U38" i="3"/>
  <c r="U37" i="3"/>
  <c r="U34" i="3"/>
  <c r="U32" i="3"/>
  <c r="U31" i="3"/>
  <c r="U29" i="3"/>
  <c r="U27" i="3"/>
  <c r="U26" i="3"/>
  <c r="U25" i="3"/>
  <c r="U22" i="3"/>
  <c r="U17" i="3"/>
  <c r="U6" i="3"/>
  <c r="U5" i="3"/>
  <c r="AQ3" i="3"/>
  <c r="U58" i="3"/>
  <c r="U59" i="3"/>
  <c r="U57" i="3"/>
  <c r="U47" i="3"/>
  <c r="U45" i="3"/>
  <c r="U36" i="3"/>
  <c r="U35" i="3"/>
  <c r="U33" i="3"/>
  <c r="U24" i="3"/>
  <c r="U23" i="3"/>
  <c r="U21" i="3"/>
  <c r="U15" i="3"/>
  <c r="U14" i="3"/>
  <c r="U13" i="3"/>
  <c r="U12" i="3"/>
  <c r="U11" i="3"/>
  <c r="U10" i="3"/>
  <c r="U9" i="3"/>
  <c r="U8" i="3"/>
  <c r="U7" i="3"/>
  <c r="G11" i="4"/>
  <c r="H11" i="4" s="1"/>
  <c r="G12" i="4"/>
  <c r="H12" i="4" s="1"/>
  <c r="G9" i="4"/>
  <c r="H9" i="4" s="1"/>
  <c r="G10" i="4"/>
  <c r="H10" i="4" s="1"/>
  <c r="AW2" i="3" l="1"/>
  <c r="AW3" i="3"/>
</calcChain>
</file>

<file path=xl/sharedStrings.xml><?xml version="1.0" encoding="utf-8"?>
<sst xmlns="http://schemas.openxmlformats.org/spreadsheetml/2006/main" count="93" uniqueCount="78">
  <si>
    <t>Cmeas =</t>
  </si>
  <si>
    <t>TU</t>
  </si>
  <si>
    <t>Cbackground =</t>
  </si>
  <si>
    <t>λ =</t>
  </si>
  <si>
    <t>ln(2)/12.32</t>
  </si>
  <si>
    <t>1/year</t>
  </si>
  <si>
    <t>Agemin =</t>
  </si>
  <si>
    <t>years</t>
  </si>
  <si>
    <t>year</t>
  </si>
  <si>
    <t>3H_ann_weighted (TU)</t>
  </si>
  <si>
    <t>3H_ann_mean (TU)</t>
  </si>
  <si>
    <t>3H_ann_stdev (TU)</t>
  </si>
  <si>
    <t>3H_mean_plus_stdev (TU)</t>
  </si>
  <si>
    <t>3H_mean_minus_stdev (TU)</t>
  </si>
  <si>
    <t>Plot Year</t>
  </si>
  <si>
    <t>Date</t>
  </si>
  <si>
    <t>3H (TU)</t>
  </si>
  <si>
    <t>perc_ann_precip</t>
  </si>
  <si>
    <t>3H_times_perc</t>
  </si>
  <si>
    <t>percentages --&gt;</t>
  </si>
  <si>
    <t>precip --&gt;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</si>
  <si>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</si>
  <si>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</si>
  <si>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</si>
  <si>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</si>
  <si>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</si>
  <si>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</si>
  <si>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</si>
  <si>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</si>
  <si>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</si>
  <si>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</si>
  <si>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</si>
  <si>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</si>
  <si>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</si>
  <si>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a. Minimum age based on Equation 10</t>
  </si>
  <si>
    <t>estimate Cbackground based on recent 3H values</t>
  </si>
  <si>
    <t>&lt;-- SOLUTION</t>
  </si>
  <si>
    <t>b. Graphical estimate for comparison to Equation 10</t>
  </si>
  <si>
    <t>Solution steps, based on information in Section 3.4:</t>
  </si>
  <si>
    <t>C. Calculate the first point of the decay curve:</t>
  </si>
  <si>
    <t>Point 1:</t>
  </si>
  <si>
    <t>Year =</t>
  </si>
  <si>
    <t>Cm =</t>
  </si>
  <si>
    <t>D. Calculate the second point of the decay curve:</t>
  </si>
  <si>
    <t xml:space="preserve">C0 = Cm(exp(λΔt) </t>
  </si>
  <si>
    <t>C0 =</t>
  </si>
  <si>
    <t>Year</t>
  </si>
  <si>
    <t>SOLUTION</t>
  </si>
  <si>
    <t>Using the annual mean 3H curve +/- standard deviation, we can estimate uncertainty in minimum age.</t>
  </si>
  <si>
    <t>Model scenario</t>
  </si>
  <si>
    <t>3 unknowns (T, A, B)</t>
  </si>
  <si>
    <t>4 noble gases</t>
  </si>
  <si>
    <t>Chi-squared calculations</t>
  </si>
  <si>
    <t>Gas</t>
  </si>
  <si>
    <t>Measured Concentration (Cm)</t>
  </si>
  <si>
    <t>Error (σ)</t>
  </si>
  <si>
    <t>Best-fit simulated concentration (Cs)</t>
  </si>
  <si>
    <t>Cm - Cs</t>
  </si>
  <si>
    <t>ΔC/σ</t>
  </si>
  <si>
    <t>(ΔC/σ)^2</t>
  </si>
  <si>
    <t>Chi-squared Table retrieved from: https://www.mathsisfun.com/data//chi-square-table.html</t>
  </si>
  <si>
    <t>Xe</t>
  </si>
  <si>
    <t>Kr</t>
  </si>
  <si>
    <t>Ar</t>
  </si>
  <si>
    <t>Ne</t>
  </si>
  <si>
    <t>Chi-squared =</t>
  </si>
  <si>
    <t>df =</t>
  </si>
  <si>
    <t xml:space="preserve">from Excel formula, </t>
  </si>
  <si>
    <t>online calculator or table:</t>
  </si>
  <si>
    <t>p-value =</t>
  </si>
  <si>
    <t xml:space="preserve">C0 = 4.5(exp((ln(2)/12.32)(2012-1950)) </t>
  </si>
  <si>
    <t>The decay curve crosses the annual mean minus stdev line at about 2008.</t>
  </si>
  <si>
    <t>The decay curve crosses the annual mean plus stdev line at about 1992.</t>
  </si>
  <si>
    <t>Based on the plotted decay curve and the precip-weighted 3H curve, we can estimate a minimum groundwater age of 2012 - 2003 = 9 years.</t>
  </si>
  <si>
    <t>Thus, the maximum range of potential minimum ages is about 4 to 20 years.</t>
  </si>
  <si>
    <r>
      <t xml:space="preserve">A. An atmospheric 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 function is provided.</t>
    </r>
  </si>
  <si>
    <r>
      <t xml:space="preserve">B. The data provided include annual 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 based on monthly 3H weighted by monthly precipitation.</t>
    </r>
  </si>
  <si>
    <r>
      <t xml:space="preserve">E. In this problem we have the annual mean 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 curve +/- 1 std deviation available to plot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</si>
</sst>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E+00"/>
    <numFmt numFmtId="167" formatCode="0.00000"/>
  </numFmts>
  <fonts count="9" x14ac:knownFonts="1">
    <font>
      <sz val="10"/>
      <color theme="1"/>
      <name val="Times New Roman"/>
      <family val="2"/>
    </font>
    <font>
      <sz val="10"/>
      <name val="Comic Sans MS"/>
      <family val="4"/>
    </font>
    <font>
      <sz val="10"/>
      <color theme="1"/>
      <name val="Calibri"/>
      <family val="2"/>
      <scheme val="minor"/>
    </font>
    <font>
      <sz val="8"/>
      <name val="Times New Roman"/>
      <family val="2"/>
    </font>
    <font>
      <b/>
      <sz val="10"/>
      <color theme="1"/>
      <name val="Calibri"/>
      <family val="2"/>
      <scheme val="minor"/>
    </font>
    <font>
      <sz val="11"/>
      <color rgb="FF42424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DFA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6" fontId="2" fillId="0" borderId="0" xfId="0" applyNumberFormat="1" applyFont="1"/>
    <xf numFmtId="11" fontId="2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166" fontId="2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2802701682958"/>
          <c:y val="3.9331279209393624E-2"/>
          <c:w val="0.79346625282760797"/>
          <c:h val="0.76336422815381266"/>
        </c:manualLayout>
      </c:layout>
      <c:scatterChart>
        <c:scatterStyle val="lineMarker"/>
        <c:varyColors val="0"/>
        <c:ser>
          <c:idx val="0"/>
          <c:order val="0"/>
          <c:tx>
            <c:v>Annual precip-weighted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'Exercise 4 solution'!$Z$2:$Z$71</c:f>
              <c:numCache>
                <c:formatCode>m/d/yyyy</c:formatCode>
                <c:ptCount val="7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solution'!$U$2:$U$71</c:f>
              <c:numCache>
                <c:formatCode>0.0</c:formatCode>
                <c:ptCount val="70"/>
                <c:pt idx="0">
                  <c:v>10.164859087212772</c:v>
                </c:pt>
                <c:pt idx="1">
                  <c:v>240.18960805361496</c:v>
                </c:pt>
                <c:pt idx="2">
                  <c:v>48.796421866969204</c:v>
                </c:pt>
                <c:pt idx="3">
                  <c:v>163.47789736017739</c:v>
                </c:pt>
                <c:pt idx="4">
                  <c:v>104.02263221052674</c:v>
                </c:pt>
                <c:pt idx="5">
                  <c:v>456.28748852948229</c:v>
                </c:pt>
                <c:pt idx="6">
                  <c:v>477.41304507561705</c:v>
                </c:pt>
                <c:pt idx="7">
                  <c:v>140.73209413757908</c:v>
                </c:pt>
                <c:pt idx="8">
                  <c:v>146.75760825654743</c:v>
                </c:pt>
                <c:pt idx="9">
                  <c:v>817.91551574311814</c:v>
                </c:pt>
                <c:pt idx="10">
                  <c:v>2280.5484693877547</c:v>
                </c:pt>
                <c:pt idx="11">
                  <c:v>1747.335307179867</c:v>
                </c:pt>
                <c:pt idx="12">
                  <c:v>677.4701767347533</c:v>
                </c:pt>
                <c:pt idx="13">
                  <c:v>483.3401015228427</c:v>
                </c:pt>
                <c:pt idx="14">
                  <c:v>270.21651716671818</c:v>
                </c:pt>
                <c:pt idx="15">
                  <c:v>197.47330347915951</c:v>
                </c:pt>
                <c:pt idx="16">
                  <c:v>209.75161402822263</c:v>
                </c:pt>
                <c:pt idx="17">
                  <c:v>171.7568893528184</c:v>
                </c:pt>
                <c:pt idx="18">
                  <c:v>169.89175369103353</c:v>
                </c:pt>
                <c:pt idx="19">
                  <c:v>81.781611442861745</c:v>
                </c:pt>
                <c:pt idx="20">
                  <c:v>56.190308594746242</c:v>
                </c:pt>
                <c:pt idx="21">
                  <c:v>78.021518862002793</c:v>
                </c:pt>
                <c:pt idx="22">
                  <c:v>54.990050762307398</c:v>
                </c:pt>
                <c:pt idx="23">
                  <c:v>48.822722381528294</c:v>
                </c:pt>
                <c:pt idx="24">
                  <c:v>50.300591891092047</c:v>
                </c:pt>
                <c:pt idx="25">
                  <c:v>59.816086671043983</c:v>
                </c:pt>
                <c:pt idx="26">
                  <c:v>36.002435677530016</c:v>
                </c:pt>
                <c:pt idx="27">
                  <c:v>31.514602587800361</c:v>
                </c:pt>
                <c:pt idx="28">
                  <c:v>37.989685961419042</c:v>
                </c:pt>
                <c:pt idx="29">
                  <c:v>27.86447688501962</c:v>
                </c:pt>
                <c:pt idx="30">
                  <c:v>20.489100769622848</c:v>
                </c:pt>
                <c:pt idx="31">
                  <c:v>17.500027903447997</c:v>
                </c:pt>
                <c:pt idx="32">
                  <c:v>16.106470397929471</c:v>
                </c:pt>
                <c:pt idx="33">
                  <c:v>13.823142100229612</c:v>
                </c:pt>
                <c:pt idx="34">
                  <c:v>14.354651976977713</c:v>
                </c:pt>
                <c:pt idx="35">
                  <c:v>14.090889739158476</c:v>
                </c:pt>
                <c:pt idx="36">
                  <c:v>17.062556789873184</c:v>
                </c:pt>
                <c:pt idx="37">
                  <c:v>13.591366461710159</c:v>
                </c:pt>
                <c:pt idx="38">
                  <c:v>11.15454705268219</c:v>
                </c:pt>
                <c:pt idx="39">
                  <c:v>11.95730038678207</c:v>
                </c:pt>
                <c:pt idx="40">
                  <c:v>12.690498441526346</c:v>
                </c:pt>
                <c:pt idx="41">
                  <c:v>10.819416238818111</c:v>
                </c:pt>
                <c:pt idx="42">
                  <c:v>12.100414529112399</c:v>
                </c:pt>
                <c:pt idx="43">
                  <c:v>11.900892795090925</c:v>
                </c:pt>
                <c:pt idx="44">
                  <c:v>10.321423912936185</c:v>
                </c:pt>
                <c:pt idx="45">
                  <c:v>9.8775985207326951</c:v>
                </c:pt>
                <c:pt idx="46">
                  <c:v>9.3937103341967934</c:v>
                </c:pt>
                <c:pt idx="47">
                  <c:v>7.2682820161573103</c:v>
                </c:pt>
                <c:pt idx="48">
                  <c:v>8.0684940437397721</c:v>
                </c:pt>
                <c:pt idx="49">
                  <c:v>7.6281581946828689</c:v>
                </c:pt>
                <c:pt idx="50">
                  <c:v>7.6054934493161568</c:v>
                </c:pt>
                <c:pt idx="51">
                  <c:v>8.172345055376832</c:v>
                </c:pt>
                <c:pt idx="52">
                  <c:v>7.1443422096691096</c:v>
                </c:pt>
                <c:pt idx="53">
                  <c:v>7.4124926156548296</c:v>
                </c:pt>
                <c:pt idx="54">
                  <c:v>6.4288090288373914</c:v>
                </c:pt>
                <c:pt idx="55">
                  <c:v>7.4806739659036738</c:v>
                </c:pt>
                <c:pt idx="56">
                  <c:v>7.1555536381534477</c:v>
                </c:pt>
                <c:pt idx="57">
                  <c:v>8.3258970696271106</c:v>
                </c:pt>
                <c:pt idx="58">
                  <c:v>7.764194233963587</c:v>
                </c:pt>
                <c:pt idx="59">
                  <c:v>7.6477600094351565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E0-465D-AE5B-14D52FF28C89}"/>
            </c:ext>
          </c:extLst>
        </c:ser>
        <c:ser>
          <c:idx val="3"/>
          <c:order val="1"/>
          <c:tx>
            <c:v>Annual mean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'Exercise 4 solution'!$Z$2:$Z$61</c:f>
              <c:numCache>
                <c:formatCode>m/d/yyyy</c:formatCode>
                <c:ptCount val="6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solution'!$V$2:$V$61</c:f>
              <c:numCache>
                <c:formatCode>0.0</c:formatCode>
                <c:ptCount val="60"/>
                <c:pt idx="0">
                  <c:v>22.545454415400901</c:v>
                </c:pt>
                <c:pt idx="1">
                  <c:v>228.06365613158704</c:v>
                </c:pt>
                <c:pt idx="2">
                  <c:v>36.274241522724779</c:v>
                </c:pt>
                <c:pt idx="3">
                  <c:v>113.62438756623901</c:v>
                </c:pt>
                <c:pt idx="4">
                  <c:v>95.017199421362193</c:v>
                </c:pt>
                <c:pt idx="5">
                  <c:v>387.26856654787963</c:v>
                </c:pt>
                <c:pt idx="6">
                  <c:v>404.82569118810829</c:v>
                </c:pt>
                <c:pt idx="7">
                  <c:v>114.8984221330192</c:v>
                </c:pt>
                <c:pt idx="8">
                  <c:v>163.95652563295971</c:v>
                </c:pt>
                <c:pt idx="9">
                  <c:v>769.37749441668075</c:v>
                </c:pt>
                <c:pt idx="10">
                  <c:v>1870.8333333333333</c:v>
                </c:pt>
                <c:pt idx="11">
                  <c:v>1638.3333333333333</c:v>
                </c:pt>
                <c:pt idx="12">
                  <c:v>628.0980496844212</c:v>
                </c:pt>
                <c:pt idx="13">
                  <c:v>477.5</c:v>
                </c:pt>
                <c:pt idx="14">
                  <c:v>259.58333333333331</c:v>
                </c:pt>
                <c:pt idx="15">
                  <c:v>212.5</c:v>
                </c:pt>
                <c:pt idx="16">
                  <c:v>180.83111342428154</c:v>
                </c:pt>
                <c:pt idx="17">
                  <c:v>164.79166666666666</c:v>
                </c:pt>
                <c:pt idx="18">
                  <c:v>165.47499999999999</c:v>
                </c:pt>
                <c:pt idx="19">
                  <c:v>81.487215954937639</c:v>
                </c:pt>
                <c:pt idx="20">
                  <c:v>59.483333333333341</c:v>
                </c:pt>
                <c:pt idx="21">
                  <c:v>74.419270650298003</c:v>
                </c:pt>
                <c:pt idx="22">
                  <c:v>52.655270877770818</c:v>
                </c:pt>
                <c:pt idx="23">
                  <c:v>44.140918414878875</c:v>
                </c:pt>
                <c:pt idx="24">
                  <c:v>48.474999999999994</c:v>
                </c:pt>
                <c:pt idx="25">
                  <c:v>61.79999999999999</c:v>
                </c:pt>
                <c:pt idx="26">
                  <c:v>36.725000000000001</c:v>
                </c:pt>
                <c:pt idx="27">
                  <c:v>33.208333333333336</c:v>
                </c:pt>
                <c:pt idx="28">
                  <c:v>36.063862046397816</c:v>
                </c:pt>
                <c:pt idx="29">
                  <c:v>32.357846508466757</c:v>
                </c:pt>
                <c:pt idx="30">
                  <c:v>20.723575948805504</c:v>
                </c:pt>
                <c:pt idx="31">
                  <c:v>18.391959395072156</c:v>
                </c:pt>
                <c:pt idx="32">
                  <c:v>15.183333333333335</c:v>
                </c:pt>
                <c:pt idx="33">
                  <c:v>13.605586816508781</c:v>
                </c:pt>
                <c:pt idx="34">
                  <c:v>13.311305427167575</c:v>
                </c:pt>
                <c:pt idx="35">
                  <c:v>12.870349541484087</c:v>
                </c:pt>
                <c:pt idx="36">
                  <c:v>14.346588359736751</c:v>
                </c:pt>
                <c:pt idx="37">
                  <c:v>11.735195303736655</c:v>
                </c:pt>
                <c:pt idx="38">
                  <c:v>10.948259208574967</c:v>
                </c:pt>
                <c:pt idx="39">
                  <c:v>10.430859173882951</c:v>
                </c:pt>
                <c:pt idx="40">
                  <c:v>12.191319099025918</c:v>
                </c:pt>
                <c:pt idx="41">
                  <c:v>11.369233671296785</c:v>
                </c:pt>
                <c:pt idx="42">
                  <c:v>10.925239471982993</c:v>
                </c:pt>
                <c:pt idx="43">
                  <c:v>10.554731901136213</c:v>
                </c:pt>
                <c:pt idx="44">
                  <c:v>9.7322482432535669</c:v>
                </c:pt>
                <c:pt idx="45">
                  <c:v>9.5413077864094227</c:v>
                </c:pt>
                <c:pt idx="46">
                  <c:v>8.561413082622968</c:v>
                </c:pt>
                <c:pt idx="47">
                  <c:v>7.3371500028405308</c:v>
                </c:pt>
                <c:pt idx="48">
                  <c:v>7.4835396458374506</c:v>
                </c:pt>
                <c:pt idx="49">
                  <c:v>7.1060593901544102</c:v>
                </c:pt>
                <c:pt idx="50">
                  <c:v>7.4204096014048844</c:v>
                </c:pt>
                <c:pt idx="51">
                  <c:v>7.7357403395446704</c:v>
                </c:pt>
                <c:pt idx="52">
                  <c:v>6.8013076300173125</c:v>
                </c:pt>
                <c:pt idx="53">
                  <c:v>7.4649548143826818</c:v>
                </c:pt>
                <c:pt idx="54">
                  <c:v>6.4161681250846456</c:v>
                </c:pt>
                <c:pt idx="55">
                  <c:v>7.0863877679629654</c:v>
                </c:pt>
                <c:pt idx="56">
                  <c:v>7.4754440664705326</c:v>
                </c:pt>
                <c:pt idx="57">
                  <c:v>7.8093073111929456</c:v>
                </c:pt>
                <c:pt idx="58">
                  <c:v>7.1052572795565476</c:v>
                </c:pt>
                <c:pt idx="59">
                  <c:v>6.5883324337384153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74-4CCB-9E34-404631F070E5}"/>
            </c:ext>
          </c:extLst>
        </c:ser>
        <c:ser>
          <c:idx val="2"/>
          <c:order val="2"/>
          <c:tx>
            <c:v>Monthly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10000"/>
                </a:schemeClr>
              </a:solidFill>
              <a:ln w="9525">
                <a:solidFill>
                  <a:schemeClr val="accent1">
                    <a:alpha val="20000"/>
                  </a:schemeClr>
                </a:solidFill>
              </a:ln>
              <a:effectLst/>
            </c:spPr>
          </c:marker>
          <c:xVal>
            <c:numRef>
              <c:f>'Exercise 4 solution'!$AB$2:$AB$713</c:f>
              <c:numCache>
                <c:formatCode>m/d/yyyy</c:formatCode>
                <c:ptCount val="712"/>
                <c:pt idx="0">
                  <c:v>19586</c:v>
                </c:pt>
                <c:pt idx="1">
                  <c:v>19617</c:v>
                </c:pt>
                <c:pt idx="2">
                  <c:v>19647</c:v>
                </c:pt>
                <c:pt idx="3">
                  <c:v>19678</c:v>
                </c:pt>
                <c:pt idx="4">
                  <c:v>19708</c:v>
                </c:pt>
                <c:pt idx="5">
                  <c:v>19739</c:v>
                </c:pt>
                <c:pt idx="6">
                  <c:v>19798</c:v>
                </c:pt>
                <c:pt idx="7">
                  <c:v>19829</c:v>
                </c:pt>
                <c:pt idx="8">
                  <c:v>19859</c:v>
                </c:pt>
                <c:pt idx="9">
                  <c:v>19890</c:v>
                </c:pt>
                <c:pt idx="10">
                  <c:v>19920</c:v>
                </c:pt>
                <c:pt idx="11">
                  <c:v>19951</c:v>
                </c:pt>
                <c:pt idx="12">
                  <c:v>19982</c:v>
                </c:pt>
                <c:pt idx="13">
                  <c:v>20012</c:v>
                </c:pt>
                <c:pt idx="14">
                  <c:v>20043</c:v>
                </c:pt>
                <c:pt idx="15">
                  <c:v>20073</c:v>
                </c:pt>
                <c:pt idx="16">
                  <c:v>20104</c:v>
                </c:pt>
                <c:pt idx="17">
                  <c:v>20135</c:v>
                </c:pt>
                <c:pt idx="18">
                  <c:v>20163</c:v>
                </c:pt>
                <c:pt idx="19">
                  <c:v>20194</c:v>
                </c:pt>
                <c:pt idx="20">
                  <c:v>20224</c:v>
                </c:pt>
                <c:pt idx="21">
                  <c:v>20255</c:v>
                </c:pt>
                <c:pt idx="22">
                  <c:v>20285</c:v>
                </c:pt>
                <c:pt idx="23">
                  <c:v>20316</c:v>
                </c:pt>
                <c:pt idx="24">
                  <c:v>20347</c:v>
                </c:pt>
                <c:pt idx="25">
                  <c:v>20377</c:v>
                </c:pt>
                <c:pt idx="26">
                  <c:v>20408</c:v>
                </c:pt>
                <c:pt idx="27">
                  <c:v>20438</c:v>
                </c:pt>
                <c:pt idx="28">
                  <c:v>20469</c:v>
                </c:pt>
                <c:pt idx="29">
                  <c:v>20500</c:v>
                </c:pt>
                <c:pt idx="30">
                  <c:v>20529</c:v>
                </c:pt>
                <c:pt idx="31">
                  <c:v>20560</c:v>
                </c:pt>
                <c:pt idx="32">
                  <c:v>20590</c:v>
                </c:pt>
                <c:pt idx="33">
                  <c:v>20621</c:v>
                </c:pt>
                <c:pt idx="34">
                  <c:v>20651</c:v>
                </c:pt>
                <c:pt idx="35">
                  <c:v>20682</c:v>
                </c:pt>
                <c:pt idx="36">
                  <c:v>20713</c:v>
                </c:pt>
                <c:pt idx="37">
                  <c:v>20743</c:v>
                </c:pt>
                <c:pt idx="38">
                  <c:v>20774</c:v>
                </c:pt>
                <c:pt idx="39">
                  <c:v>20804</c:v>
                </c:pt>
                <c:pt idx="40">
                  <c:v>20835</c:v>
                </c:pt>
                <c:pt idx="41">
                  <c:v>20866</c:v>
                </c:pt>
                <c:pt idx="42">
                  <c:v>20894</c:v>
                </c:pt>
                <c:pt idx="43">
                  <c:v>20925</c:v>
                </c:pt>
                <c:pt idx="44">
                  <c:v>20955</c:v>
                </c:pt>
                <c:pt idx="45">
                  <c:v>20986</c:v>
                </c:pt>
                <c:pt idx="46">
                  <c:v>21016</c:v>
                </c:pt>
                <c:pt idx="47">
                  <c:v>21047</c:v>
                </c:pt>
                <c:pt idx="48">
                  <c:v>21078</c:v>
                </c:pt>
                <c:pt idx="49">
                  <c:v>21108</c:v>
                </c:pt>
                <c:pt idx="50">
                  <c:v>21139</c:v>
                </c:pt>
                <c:pt idx="51">
                  <c:v>21169</c:v>
                </c:pt>
                <c:pt idx="52">
                  <c:v>21200</c:v>
                </c:pt>
                <c:pt idx="53">
                  <c:v>21231</c:v>
                </c:pt>
                <c:pt idx="54">
                  <c:v>21259</c:v>
                </c:pt>
                <c:pt idx="55">
                  <c:v>21290</c:v>
                </c:pt>
                <c:pt idx="56">
                  <c:v>21320</c:v>
                </c:pt>
                <c:pt idx="57">
                  <c:v>21351</c:v>
                </c:pt>
                <c:pt idx="58">
                  <c:v>21381</c:v>
                </c:pt>
                <c:pt idx="59">
                  <c:v>21412</c:v>
                </c:pt>
                <c:pt idx="60">
                  <c:v>21443</c:v>
                </c:pt>
                <c:pt idx="61">
                  <c:v>21473</c:v>
                </c:pt>
                <c:pt idx="62">
                  <c:v>21504</c:v>
                </c:pt>
                <c:pt idx="63">
                  <c:v>21534</c:v>
                </c:pt>
                <c:pt idx="64">
                  <c:v>21565</c:v>
                </c:pt>
                <c:pt idx="65">
                  <c:v>21596</c:v>
                </c:pt>
                <c:pt idx="66">
                  <c:v>21624</c:v>
                </c:pt>
                <c:pt idx="67">
                  <c:v>21655</c:v>
                </c:pt>
                <c:pt idx="68">
                  <c:v>21685</c:v>
                </c:pt>
                <c:pt idx="69">
                  <c:v>21716</c:v>
                </c:pt>
                <c:pt idx="70">
                  <c:v>21746</c:v>
                </c:pt>
                <c:pt idx="71">
                  <c:v>21777</c:v>
                </c:pt>
                <c:pt idx="72">
                  <c:v>21808</c:v>
                </c:pt>
                <c:pt idx="73">
                  <c:v>21838</c:v>
                </c:pt>
                <c:pt idx="74">
                  <c:v>21869</c:v>
                </c:pt>
                <c:pt idx="75">
                  <c:v>21899</c:v>
                </c:pt>
                <c:pt idx="76">
                  <c:v>21930</c:v>
                </c:pt>
                <c:pt idx="77">
                  <c:v>21961</c:v>
                </c:pt>
                <c:pt idx="78">
                  <c:v>21990</c:v>
                </c:pt>
                <c:pt idx="79">
                  <c:v>22021</c:v>
                </c:pt>
                <c:pt idx="80">
                  <c:v>22051</c:v>
                </c:pt>
                <c:pt idx="81">
                  <c:v>22082</c:v>
                </c:pt>
                <c:pt idx="82">
                  <c:v>22112</c:v>
                </c:pt>
                <c:pt idx="83">
                  <c:v>22143</c:v>
                </c:pt>
                <c:pt idx="84">
                  <c:v>22174</c:v>
                </c:pt>
                <c:pt idx="85">
                  <c:v>22204</c:v>
                </c:pt>
                <c:pt idx="86">
                  <c:v>22235</c:v>
                </c:pt>
                <c:pt idx="87">
                  <c:v>22265</c:v>
                </c:pt>
                <c:pt idx="88">
                  <c:v>22296</c:v>
                </c:pt>
                <c:pt idx="89">
                  <c:v>22327</c:v>
                </c:pt>
                <c:pt idx="90">
                  <c:v>22355</c:v>
                </c:pt>
                <c:pt idx="91">
                  <c:v>22386</c:v>
                </c:pt>
                <c:pt idx="92">
                  <c:v>22416</c:v>
                </c:pt>
                <c:pt idx="93">
                  <c:v>22447</c:v>
                </c:pt>
                <c:pt idx="94">
                  <c:v>22477</c:v>
                </c:pt>
                <c:pt idx="95">
                  <c:v>22508</c:v>
                </c:pt>
                <c:pt idx="96">
                  <c:v>22539</c:v>
                </c:pt>
                <c:pt idx="97">
                  <c:v>22569</c:v>
                </c:pt>
                <c:pt idx="98">
                  <c:v>22600</c:v>
                </c:pt>
                <c:pt idx="99">
                  <c:v>22630</c:v>
                </c:pt>
                <c:pt idx="100">
                  <c:v>22661</c:v>
                </c:pt>
                <c:pt idx="101">
                  <c:v>22692</c:v>
                </c:pt>
                <c:pt idx="102">
                  <c:v>22720</c:v>
                </c:pt>
                <c:pt idx="103">
                  <c:v>22751</c:v>
                </c:pt>
                <c:pt idx="104">
                  <c:v>22781</c:v>
                </c:pt>
                <c:pt idx="105">
                  <c:v>22812</c:v>
                </c:pt>
                <c:pt idx="106">
                  <c:v>22842</c:v>
                </c:pt>
                <c:pt idx="107">
                  <c:v>22873</c:v>
                </c:pt>
                <c:pt idx="108">
                  <c:v>22904</c:v>
                </c:pt>
                <c:pt idx="109">
                  <c:v>22934</c:v>
                </c:pt>
                <c:pt idx="110">
                  <c:v>22965</c:v>
                </c:pt>
                <c:pt idx="111">
                  <c:v>22995</c:v>
                </c:pt>
                <c:pt idx="112">
                  <c:v>23026</c:v>
                </c:pt>
                <c:pt idx="113">
                  <c:v>23057</c:v>
                </c:pt>
                <c:pt idx="114">
                  <c:v>23085</c:v>
                </c:pt>
                <c:pt idx="115">
                  <c:v>23116</c:v>
                </c:pt>
                <c:pt idx="116">
                  <c:v>23146</c:v>
                </c:pt>
                <c:pt idx="117">
                  <c:v>23177</c:v>
                </c:pt>
                <c:pt idx="118">
                  <c:v>23207</c:v>
                </c:pt>
                <c:pt idx="119">
                  <c:v>23238</c:v>
                </c:pt>
                <c:pt idx="120">
                  <c:v>23269</c:v>
                </c:pt>
                <c:pt idx="121">
                  <c:v>23299</c:v>
                </c:pt>
                <c:pt idx="122">
                  <c:v>23330</c:v>
                </c:pt>
                <c:pt idx="123">
                  <c:v>23360</c:v>
                </c:pt>
                <c:pt idx="124">
                  <c:v>23391</c:v>
                </c:pt>
                <c:pt idx="125">
                  <c:v>23422</c:v>
                </c:pt>
                <c:pt idx="126">
                  <c:v>23451</c:v>
                </c:pt>
                <c:pt idx="127">
                  <c:v>23482</c:v>
                </c:pt>
                <c:pt idx="128">
                  <c:v>23512</c:v>
                </c:pt>
                <c:pt idx="129">
                  <c:v>23543</c:v>
                </c:pt>
                <c:pt idx="130">
                  <c:v>23573</c:v>
                </c:pt>
                <c:pt idx="131">
                  <c:v>23604</c:v>
                </c:pt>
                <c:pt idx="132">
                  <c:v>23635</c:v>
                </c:pt>
                <c:pt idx="133">
                  <c:v>23665</c:v>
                </c:pt>
                <c:pt idx="134">
                  <c:v>23696</c:v>
                </c:pt>
                <c:pt idx="135">
                  <c:v>23726</c:v>
                </c:pt>
                <c:pt idx="136">
                  <c:v>23757</c:v>
                </c:pt>
                <c:pt idx="137">
                  <c:v>23788</c:v>
                </c:pt>
                <c:pt idx="138">
                  <c:v>23816</c:v>
                </c:pt>
                <c:pt idx="139">
                  <c:v>23847</c:v>
                </c:pt>
                <c:pt idx="140">
                  <c:v>23877</c:v>
                </c:pt>
                <c:pt idx="141">
                  <c:v>23908</c:v>
                </c:pt>
                <c:pt idx="142">
                  <c:v>23938</c:v>
                </c:pt>
                <c:pt idx="143">
                  <c:v>23969</c:v>
                </c:pt>
                <c:pt idx="144">
                  <c:v>24000</c:v>
                </c:pt>
                <c:pt idx="145">
                  <c:v>24030</c:v>
                </c:pt>
                <c:pt idx="146">
                  <c:v>24061</c:v>
                </c:pt>
                <c:pt idx="147">
                  <c:v>24091</c:v>
                </c:pt>
                <c:pt idx="148">
                  <c:v>24122</c:v>
                </c:pt>
                <c:pt idx="149">
                  <c:v>24153</c:v>
                </c:pt>
                <c:pt idx="150">
                  <c:v>24181</c:v>
                </c:pt>
                <c:pt idx="151">
                  <c:v>24212</c:v>
                </c:pt>
                <c:pt idx="152">
                  <c:v>24242</c:v>
                </c:pt>
                <c:pt idx="153">
                  <c:v>24273</c:v>
                </c:pt>
                <c:pt idx="154">
                  <c:v>24303</c:v>
                </c:pt>
                <c:pt idx="155">
                  <c:v>24334</c:v>
                </c:pt>
                <c:pt idx="156">
                  <c:v>24365</c:v>
                </c:pt>
                <c:pt idx="157">
                  <c:v>24395</c:v>
                </c:pt>
                <c:pt idx="158">
                  <c:v>24426</c:v>
                </c:pt>
                <c:pt idx="159">
                  <c:v>24456</c:v>
                </c:pt>
                <c:pt idx="160">
                  <c:v>24487</c:v>
                </c:pt>
                <c:pt idx="161">
                  <c:v>24518</c:v>
                </c:pt>
                <c:pt idx="162">
                  <c:v>24546</c:v>
                </c:pt>
                <c:pt idx="163">
                  <c:v>24577</c:v>
                </c:pt>
                <c:pt idx="164">
                  <c:v>24607</c:v>
                </c:pt>
                <c:pt idx="165">
                  <c:v>24638</c:v>
                </c:pt>
                <c:pt idx="166">
                  <c:v>24668</c:v>
                </c:pt>
                <c:pt idx="167">
                  <c:v>24699</c:v>
                </c:pt>
                <c:pt idx="168">
                  <c:v>24730</c:v>
                </c:pt>
                <c:pt idx="169">
                  <c:v>24760</c:v>
                </c:pt>
                <c:pt idx="170">
                  <c:v>24791</c:v>
                </c:pt>
                <c:pt idx="171">
                  <c:v>24821</c:v>
                </c:pt>
                <c:pt idx="172">
                  <c:v>24852</c:v>
                </c:pt>
                <c:pt idx="173">
                  <c:v>24883</c:v>
                </c:pt>
                <c:pt idx="174">
                  <c:v>24912</c:v>
                </c:pt>
                <c:pt idx="175">
                  <c:v>24943</c:v>
                </c:pt>
                <c:pt idx="176">
                  <c:v>24973</c:v>
                </c:pt>
                <c:pt idx="177">
                  <c:v>25004</c:v>
                </c:pt>
                <c:pt idx="178">
                  <c:v>25034</c:v>
                </c:pt>
                <c:pt idx="179">
                  <c:v>25065</c:v>
                </c:pt>
                <c:pt idx="180">
                  <c:v>25096</c:v>
                </c:pt>
                <c:pt idx="181">
                  <c:v>25126</c:v>
                </c:pt>
                <c:pt idx="182">
                  <c:v>25157</c:v>
                </c:pt>
                <c:pt idx="183">
                  <c:v>25187</c:v>
                </c:pt>
                <c:pt idx="184">
                  <c:v>25218</c:v>
                </c:pt>
                <c:pt idx="185">
                  <c:v>25249</c:v>
                </c:pt>
                <c:pt idx="186">
                  <c:v>25277</c:v>
                </c:pt>
                <c:pt idx="187">
                  <c:v>25308</c:v>
                </c:pt>
                <c:pt idx="188">
                  <c:v>25338</c:v>
                </c:pt>
                <c:pt idx="189">
                  <c:v>25369</c:v>
                </c:pt>
                <c:pt idx="190">
                  <c:v>25399</c:v>
                </c:pt>
                <c:pt idx="191">
                  <c:v>25430</c:v>
                </c:pt>
                <c:pt idx="192">
                  <c:v>25461</c:v>
                </c:pt>
                <c:pt idx="193">
                  <c:v>25491</c:v>
                </c:pt>
                <c:pt idx="194">
                  <c:v>25522</c:v>
                </c:pt>
                <c:pt idx="195">
                  <c:v>25552</c:v>
                </c:pt>
                <c:pt idx="196">
                  <c:v>25583</c:v>
                </c:pt>
                <c:pt idx="197">
                  <c:v>25614</c:v>
                </c:pt>
                <c:pt idx="198">
                  <c:v>25642</c:v>
                </c:pt>
                <c:pt idx="199">
                  <c:v>25673</c:v>
                </c:pt>
                <c:pt idx="200">
                  <c:v>25703</c:v>
                </c:pt>
                <c:pt idx="201">
                  <c:v>25734</c:v>
                </c:pt>
                <c:pt idx="202">
                  <c:v>25764</c:v>
                </c:pt>
                <c:pt idx="203">
                  <c:v>25795</c:v>
                </c:pt>
                <c:pt idx="204">
                  <c:v>25826</c:v>
                </c:pt>
                <c:pt idx="205">
                  <c:v>25856</c:v>
                </c:pt>
                <c:pt idx="206">
                  <c:v>25887</c:v>
                </c:pt>
                <c:pt idx="207">
                  <c:v>25917</c:v>
                </c:pt>
                <c:pt idx="208">
                  <c:v>25948</c:v>
                </c:pt>
                <c:pt idx="209">
                  <c:v>25979</c:v>
                </c:pt>
                <c:pt idx="210">
                  <c:v>26007</c:v>
                </c:pt>
                <c:pt idx="211">
                  <c:v>26038</c:v>
                </c:pt>
                <c:pt idx="212">
                  <c:v>26068</c:v>
                </c:pt>
                <c:pt idx="213">
                  <c:v>26099</c:v>
                </c:pt>
                <c:pt idx="214">
                  <c:v>26129</c:v>
                </c:pt>
                <c:pt idx="215">
                  <c:v>26160</c:v>
                </c:pt>
                <c:pt idx="216">
                  <c:v>26191</c:v>
                </c:pt>
                <c:pt idx="217">
                  <c:v>26221</c:v>
                </c:pt>
                <c:pt idx="218">
                  <c:v>26252</c:v>
                </c:pt>
                <c:pt idx="219">
                  <c:v>26282</c:v>
                </c:pt>
                <c:pt idx="220">
                  <c:v>26313</c:v>
                </c:pt>
                <c:pt idx="221">
                  <c:v>26344</c:v>
                </c:pt>
                <c:pt idx="222">
                  <c:v>26373</c:v>
                </c:pt>
                <c:pt idx="223">
                  <c:v>26404</c:v>
                </c:pt>
                <c:pt idx="224">
                  <c:v>26434</c:v>
                </c:pt>
                <c:pt idx="225">
                  <c:v>26465</c:v>
                </c:pt>
                <c:pt idx="226">
                  <c:v>26495</c:v>
                </c:pt>
                <c:pt idx="227">
                  <c:v>26526</c:v>
                </c:pt>
                <c:pt idx="228">
                  <c:v>26557</c:v>
                </c:pt>
                <c:pt idx="229">
                  <c:v>26587</c:v>
                </c:pt>
                <c:pt idx="230">
                  <c:v>26618</c:v>
                </c:pt>
                <c:pt idx="231">
                  <c:v>26648</c:v>
                </c:pt>
                <c:pt idx="232">
                  <c:v>26679</c:v>
                </c:pt>
                <c:pt idx="233">
                  <c:v>26710</c:v>
                </c:pt>
                <c:pt idx="234">
                  <c:v>26738</c:v>
                </c:pt>
                <c:pt idx="235">
                  <c:v>26769</c:v>
                </c:pt>
                <c:pt idx="236">
                  <c:v>26799</c:v>
                </c:pt>
                <c:pt idx="237">
                  <c:v>26830</c:v>
                </c:pt>
                <c:pt idx="238">
                  <c:v>26860</c:v>
                </c:pt>
                <c:pt idx="239">
                  <c:v>26891</c:v>
                </c:pt>
                <c:pt idx="240">
                  <c:v>26922</c:v>
                </c:pt>
                <c:pt idx="241">
                  <c:v>26952</c:v>
                </c:pt>
                <c:pt idx="242">
                  <c:v>26983</c:v>
                </c:pt>
                <c:pt idx="243">
                  <c:v>27013</c:v>
                </c:pt>
                <c:pt idx="244">
                  <c:v>27044</c:v>
                </c:pt>
                <c:pt idx="245">
                  <c:v>27075</c:v>
                </c:pt>
                <c:pt idx="246">
                  <c:v>27103</c:v>
                </c:pt>
                <c:pt idx="247">
                  <c:v>27134</c:v>
                </c:pt>
                <c:pt idx="248">
                  <c:v>27164</c:v>
                </c:pt>
                <c:pt idx="249">
                  <c:v>27195</c:v>
                </c:pt>
                <c:pt idx="250">
                  <c:v>27225</c:v>
                </c:pt>
                <c:pt idx="251">
                  <c:v>27256</c:v>
                </c:pt>
                <c:pt idx="252">
                  <c:v>27287</c:v>
                </c:pt>
                <c:pt idx="253">
                  <c:v>27317</c:v>
                </c:pt>
                <c:pt idx="254">
                  <c:v>27348</c:v>
                </c:pt>
                <c:pt idx="255">
                  <c:v>27378</c:v>
                </c:pt>
                <c:pt idx="256">
                  <c:v>27409</c:v>
                </c:pt>
                <c:pt idx="257">
                  <c:v>27440</c:v>
                </c:pt>
                <c:pt idx="258">
                  <c:v>27468</c:v>
                </c:pt>
                <c:pt idx="259">
                  <c:v>27499</c:v>
                </c:pt>
                <c:pt idx="260">
                  <c:v>27529</c:v>
                </c:pt>
                <c:pt idx="261">
                  <c:v>27560</c:v>
                </c:pt>
                <c:pt idx="262">
                  <c:v>27590</c:v>
                </c:pt>
                <c:pt idx="263">
                  <c:v>27621</c:v>
                </c:pt>
                <c:pt idx="264">
                  <c:v>27652</c:v>
                </c:pt>
                <c:pt idx="265">
                  <c:v>27682</c:v>
                </c:pt>
                <c:pt idx="266">
                  <c:v>27713</c:v>
                </c:pt>
                <c:pt idx="267">
                  <c:v>27743</c:v>
                </c:pt>
                <c:pt idx="268">
                  <c:v>27774</c:v>
                </c:pt>
                <c:pt idx="269">
                  <c:v>27805</c:v>
                </c:pt>
                <c:pt idx="270">
                  <c:v>27834</c:v>
                </c:pt>
                <c:pt idx="271">
                  <c:v>27865</c:v>
                </c:pt>
                <c:pt idx="272">
                  <c:v>27895</c:v>
                </c:pt>
                <c:pt idx="273">
                  <c:v>27926</c:v>
                </c:pt>
                <c:pt idx="274">
                  <c:v>27956</c:v>
                </c:pt>
                <c:pt idx="275">
                  <c:v>27987</c:v>
                </c:pt>
                <c:pt idx="276">
                  <c:v>28018</c:v>
                </c:pt>
                <c:pt idx="277">
                  <c:v>28048</c:v>
                </c:pt>
                <c:pt idx="278">
                  <c:v>28079</c:v>
                </c:pt>
                <c:pt idx="279">
                  <c:v>28109</c:v>
                </c:pt>
                <c:pt idx="280">
                  <c:v>28140</c:v>
                </c:pt>
                <c:pt idx="281">
                  <c:v>28171</c:v>
                </c:pt>
                <c:pt idx="282">
                  <c:v>28199</c:v>
                </c:pt>
                <c:pt idx="283">
                  <c:v>28230</c:v>
                </c:pt>
                <c:pt idx="284">
                  <c:v>28260</c:v>
                </c:pt>
                <c:pt idx="285">
                  <c:v>28291</c:v>
                </c:pt>
                <c:pt idx="286">
                  <c:v>28321</c:v>
                </c:pt>
                <c:pt idx="287">
                  <c:v>28352</c:v>
                </c:pt>
                <c:pt idx="288">
                  <c:v>28383</c:v>
                </c:pt>
                <c:pt idx="289">
                  <c:v>28413</c:v>
                </c:pt>
                <c:pt idx="290">
                  <c:v>28444</c:v>
                </c:pt>
                <c:pt idx="291">
                  <c:v>28474</c:v>
                </c:pt>
                <c:pt idx="292">
                  <c:v>28505</c:v>
                </c:pt>
                <c:pt idx="293">
                  <c:v>28536</c:v>
                </c:pt>
                <c:pt idx="294">
                  <c:v>28564</c:v>
                </c:pt>
                <c:pt idx="295">
                  <c:v>28595</c:v>
                </c:pt>
                <c:pt idx="296">
                  <c:v>28625</c:v>
                </c:pt>
                <c:pt idx="297">
                  <c:v>28656</c:v>
                </c:pt>
                <c:pt idx="298">
                  <c:v>28686</c:v>
                </c:pt>
                <c:pt idx="299">
                  <c:v>28717</c:v>
                </c:pt>
                <c:pt idx="300">
                  <c:v>28748</c:v>
                </c:pt>
                <c:pt idx="301">
                  <c:v>28778</c:v>
                </c:pt>
                <c:pt idx="302">
                  <c:v>28809</c:v>
                </c:pt>
                <c:pt idx="303">
                  <c:v>28839</c:v>
                </c:pt>
                <c:pt idx="304">
                  <c:v>28870</c:v>
                </c:pt>
                <c:pt idx="305">
                  <c:v>28901</c:v>
                </c:pt>
                <c:pt idx="306">
                  <c:v>28929</c:v>
                </c:pt>
                <c:pt idx="307">
                  <c:v>28960</c:v>
                </c:pt>
                <c:pt idx="308">
                  <c:v>28990</c:v>
                </c:pt>
                <c:pt idx="309">
                  <c:v>29021</c:v>
                </c:pt>
                <c:pt idx="310">
                  <c:v>29051</c:v>
                </c:pt>
                <c:pt idx="311">
                  <c:v>29082</c:v>
                </c:pt>
                <c:pt idx="312">
                  <c:v>29113</c:v>
                </c:pt>
                <c:pt idx="313">
                  <c:v>29143</c:v>
                </c:pt>
                <c:pt idx="314">
                  <c:v>29174</c:v>
                </c:pt>
                <c:pt idx="315">
                  <c:v>29204</c:v>
                </c:pt>
                <c:pt idx="316">
                  <c:v>29235</c:v>
                </c:pt>
                <c:pt idx="317">
                  <c:v>29266</c:v>
                </c:pt>
                <c:pt idx="318">
                  <c:v>29295</c:v>
                </c:pt>
                <c:pt idx="319">
                  <c:v>29326</c:v>
                </c:pt>
                <c:pt idx="320">
                  <c:v>29356</c:v>
                </c:pt>
                <c:pt idx="321">
                  <c:v>29387</c:v>
                </c:pt>
                <c:pt idx="322">
                  <c:v>29417</c:v>
                </c:pt>
                <c:pt idx="323">
                  <c:v>29448</c:v>
                </c:pt>
                <c:pt idx="324">
                  <c:v>29479</c:v>
                </c:pt>
                <c:pt idx="325">
                  <c:v>29509</c:v>
                </c:pt>
                <c:pt idx="326">
                  <c:v>29540</c:v>
                </c:pt>
                <c:pt idx="327">
                  <c:v>29570</c:v>
                </c:pt>
                <c:pt idx="328">
                  <c:v>29601</c:v>
                </c:pt>
                <c:pt idx="329">
                  <c:v>29632</c:v>
                </c:pt>
                <c:pt idx="330">
                  <c:v>29660</c:v>
                </c:pt>
                <c:pt idx="331">
                  <c:v>29691</c:v>
                </c:pt>
                <c:pt idx="332">
                  <c:v>29721</c:v>
                </c:pt>
                <c:pt idx="333">
                  <c:v>29752</c:v>
                </c:pt>
                <c:pt idx="334">
                  <c:v>29782</c:v>
                </c:pt>
                <c:pt idx="335">
                  <c:v>29813</c:v>
                </c:pt>
                <c:pt idx="336">
                  <c:v>29844</c:v>
                </c:pt>
                <c:pt idx="337">
                  <c:v>29874</c:v>
                </c:pt>
                <c:pt idx="338">
                  <c:v>29905</c:v>
                </c:pt>
                <c:pt idx="339">
                  <c:v>29935</c:v>
                </c:pt>
                <c:pt idx="340">
                  <c:v>29966</c:v>
                </c:pt>
                <c:pt idx="341">
                  <c:v>29997</c:v>
                </c:pt>
                <c:pt idx="342">
                  <c:v>30025</c:v>
                </c:pt>
                <c:pt idx="343">
                  <c:v>30056</c:v>
                </c:pt>
                <c:pt idx="344">
                  <c:v>30086</c:v>
                </c:pt>
                <c:pt idx="345">
                  <c:v>30117</c:v>
                </c:pt>
                <c:pt idx="346">
                  <c:v>30147</c:v>
                </c:pt>
                <c:pt idx="347">
                  <c:v>30178</c:v>
                </c:pt>
                <c:pt idx="348">
                  <c:v>30209</c:v>
                </c:pt>
                <c:pt idx="349">
                  <c:v>30239</c:v>
                </c:pt>
                <c:pt idx="350">
                  <c:v>30270</c:v>
                </c:pt>
                <c:pt idx="351">
                  <c:v>30300</c:v>
                </c:pt>
                <c:pt idx="352">
                  <c:v>30331</c:v>
                </c:pt>
                <c:pt idx="353">
                  <c:v>30362</c:v>
                </c:pt>
                <c:pt idx="354">
                  <c:v>30390</c:v>
                </c:pt>
                <c:pt idx="355">
                  <c:v>30421</c:v>
                </c:pt>
                <c:pt idx="356">
                  <c:v>30451</c:v>
                </c:pt>
                <c:pt idx="357">
                  <c:v>30482</c:v>
                </c:pt>
                <c:pt idx="358">
                  <c:v>30512</c:v>
                </c:pt>
                <c:pt idx="359">
                  <c:v>30543</c:v>
                </c:pt>
                <c:pt idx="360">
                  <c:v>30574</c:v>
                </c:pt>
                <c:pt idx="361">
                  <c:v>30604</c:v>
                </c:pt>
                <c:pt idx="362">
                  <c:v>30635</c:v>
                </c:pt>
                <c:pt idx="363">
                  <c:v>30665</c:v>
                </c:pt>
                <c:pt idx="364">
                  <c:v>30696</c:v>
                </c:pt>
                <c:pt idx="365">
                  <c:v>30727</c:v>
                </c:pt>
                <c:pt idx="366">
                  <c:v>30756</c:v>
                </c:pt>
                <c:pt idx="367">
                  <c:v>30787</c:v>
                </c:pt>
                <c:pt idx="368">
                  <c:v>30817</c:v>
                </c:pt>
                <c:pt idx="369">
                  <c:v>30848</c:v>
                </c:pt>
                <c:pt idx="370">
                  <c:v>30878</c:v>
                </c:pt>
                <c:pt idx="371">
                  <c:v>30909</c:v>
                </c:pt>
                <c:pt idx="372">
                  <c:v>30940</c:v>
                </c:pt>
                <c:pt idx="373">
                  <c:v>30970</c:v>
                </c:pt>
                <c:pt idx="374">
                  <c:v>31001</c:v>
                </c:pt>
                <c:pt idx="375">
                  <c:v>31031</c:v>
                </c:pt>
                <c:pt idx="376">
                  <c:v>31062</c:v>
                </c:pt>
                <c:pt idx="377">
                  <c:v>31093</c:v>
                </c:pt>
                <c:pt idx="378">
                  <c:v>31121</c:v>
                </c:pt>
                <c:pt idx="379">
                  <c:v>31152</c:v>
                </c:pt>
                <c:pt idx="380">
                  <c:v>31182</c:v>
                </c:pt>
                <c:pt idx="381">
                  <c:v>31213</c:v>
                </c:pt>
                <c:pt idx="382">
                  <c:v>31243</c:v>
                </c:pt>
                <c:pt idx="383">
                  <c:v>31274</c:v>
                </c:pt>
                <c:pt idx="384">
                  <c:v>31305</c:v>
                </c:pt>
                <c:pt idx="385">
                  <c:v>31335</c:v>
                </c:pt>
                <c:pt idx="386">
                  <c:v>31366</c:v>
                </c:pt>
                <c:pt idx="387">
                  <c:v>31396</c:v>
                </c:pt>
                <c:pt idx="388">
                  <c:v>31427</c:v>
                </c:pt>
                <c:pt idx="389">
                  <c:v>31458</c:v>
                </c:pt>
                <c:pt idx="390">
                  <c:v>31486</c:v>
                </c:pt>
                <c:pt idx="391">
                  <c:v>31517</c:v>
                </c:pt>
                <c:pt idx="392">
                  <c:v>31547</c:v>
                </c:pt>
                <c:pt idx="393">
                  <c:v>31578</c:v>
                </c:pt>
                <c:pt idx="394">
                  <c:v>31608</c:v>
                </c:pt>
                <c:pt idx="395">
                  <c:v>31639</c:v>
                </c:pt>
                <c:pt idx="396">
                  <c:v>31670</c:v>
                </c:pt>
                <c:pt idx="397">
                  <c:v>31700</c:v>
                </c:pt>
                <c:pt idx="398">
                  <c:v>31731</c:v>
                </c:pt>
                <c:pt idx="399">
                  <c:v>31761</c:v>
                </c:pt>
                <c:pt idx="400">
                  <c:v>31792</c:v>
                </c:pt>
                <c:pt idx="401">
                  <c:v>31823</c:v>
                </c:pt>
                <c:pt idx="402">
                  <c:v>31851</c:v>
                </c:pt>
                <c:pt idx="403">
                  <c:v>31882</c:v>
                </c:pt>
                <c:pt idx="404">
                  <c:v>31912</c:v>
                </c:pt>
                <c:pt idx="405">
                  <c:v>31943</c:v>
                </c:pt>
                <c:pt idx="406">
                  <c:v>31973</c:v>
                </c:pt>
                <c:pt idx="407">
                  <c:v>32004</c:v>
                </c:pt>
                <c:pt idx="408">
                  <c:v>32035</c:v>
                </c:pt>
                <c:pt idx="409">
                  <c:v>32065</c:v>
                </c:pt>
                <c:pt idx="410">
                  <c:v>32096</c:v>
                </c:pt>
                <c:pt idx="411">
                  <c:v>32126</c:v>
                </c:pt>
                <c:pt idx="412">
                  <c:v>32157</c:v>
                </c:pt>
                <c:pt idx="413">
                  <c:v>32188</c:v>
                </c:pt>
                <c:pt idx="414">
                  <c:v>32217</c:v>
                </c:pt>
                <c:pt idx="415">
                  <c:v>32248</c:v>
                </c:pt>
                <c:pt idx="416">
                  <c:v>32278</c:v>
                </c:pt>
                <c:pt idx="417">
                  <c:v>32309</c:v>
                </c:pt>
                <c:pt idx="418">
                  <c:v>32339</c:v>
                </c:pt>
                <c:pt idx="419">
                  <c:v>32370</c:v>
                </c:pt>
                <c:pt idx="420">
                  <c:v>32401</c:v>
                </c:pt>
                <c:pt idx="421">
                  <c:v>32431</c:v>
                </c:pt>
                <c:pt idx="422">
                  <c:v>32462</c:v>
                </c:pt>
                <c:pt idx="423">
                  <c:v>32492</c:v>
                </c:pt>
                <c:pt idx="424">
                  <c:v>32523</c:v>
                </c:pt>
                <c:pt idx="425">
                  <c:v>32554</c:v>
                </c:pt>
                <c:pt idx="426">
                  <c:v>32582</c:v>
                </c:pt>
                <c:pt idx="427">
                  <c:v>32613</c:v>
                </c:pt>
                <c:pt idx="428">
                  <c:v>32643</c:v>
                </c:pt>
                <c:pt idx="429">
                  <c:v>32674</c:v>
                </c:pt>
                <c:pt idx="430">
                  <c:v>32704</c:v>
                </c:pt>
                <c:pt idx="431">
                  <c:v>32735</c:v>
                </c:pt>
                <c:pt idx="432">
                  <c:v>32766</c:v>
                </c:pt>
                <c:pt idx="433">
                  <c:v>32796</c:v>
                </c:pt>
                <c:pt idx="434">
                  <c:v>32827</c:v>
                </c:pt>
                <c:pt idx="435">
                  <c:v>32857</c:v>
                </c:pt>
                <c:pt idx="436">
                  <c:v>32888</c:v>
                </c:pt>
                <c:pt idx="437">
                  <c:v>32919</c:v>
                </c:pt>
                <c:pt idx="438">
                  <c:v>32947</c:v>
                </c:pt>
                <c:pt idx="439">
                  <c:v>32978</c:v>
                </c:pt>
                <c:pt idx="440">
                  <c:v>33008</c:v>
                </c:pt>
                <c:pt idx="441">
                  <c:v>33039</c:v>
                </c:pt>
                <c:pt idx="442">
                  <c:v>33069</c:v>
                </c:pt>
                <c:pt idx="443">
                  <c:v>33100</c:v>
                </c:pt>
                <c:pt idx="444">
                  <c:v>33131</c:v>
                </c:pt>
                <c:pt idx="445">
                  <c:v>33161</c:v>
                </c:pt>
                <c:pt idx="446">
                  <c:v>33192</c:v>
                </c:pt>
                <c:pt idx="447">
                  <c:v>33222</c:v>
                </c:pt>
                <c:pt idx="448">
                  <c:v>33253</c:v>
                </c:pt>
                <c:pt idx="449">
                  <c:v>33284</c:v>
                </c:pt>
                <c:pt idx="450">
                  <c:v>33312</c:v>
                </c:pt>
                <c:pt idx="451">
                  <c:v>33343</c:v>
                </c:pt>
                <c:pt idx="452">
                  <c:v>33373</c:v>
                </c:pt>
                <c:pt idx="453">
                  <c:v>33404</c:v>
                </c:pt>
                <c:pt idx="454">
                  <c:v>33434</c:v>
                </c:pt>
                <c:pt idx="455">
                  <c:v>33465</c:v>
                </c:pt>
                <c:pt idx="456">
                  <c:v>33496</c:v>
                </c:pt>
                <c:pt idx="457">
                  <c:v>33526</c:v>
                </c:pt>
                <c:pt idx="458">
                  <c:v>33557</c:v>
                </c:pt>
                <c:pt idx="459">
                  <c:v>33587</c:v>
                </c:pt>
                <c:pt idx="460">
                  <c:v>33618</c:v>
                </c:pt>
                <c:pt idx="461">
                  <c:v>33649</c:v>
                </c:pt>
                <c:pt idx="462">
                  <c:v>33678</c:v>
                </c:pt>
                <c:pt idx="463">
                  <c:v>33709</c:v>
                </c:pt>
                <c:pt idx="464">
                  <c:v>33739</c:v>
                </c:pt>
                <c:pt idx="465">
                  <c:v>33770</c:v>
                </c:pt>
                <c:pt idx="466">
                  <c:v>33800</c:v>
                </c:pt>
                <c:pt idx="467">
                  <c:v>33831</c:v>
                </c:pt>
                <c:pt idx="468">
                  <c:v>33862</c:v>
                </c:pt>
                <c:pt idx="469">
                  <c:v>33892</c:v>
                </c:pt>
                <c:pt idx="470">
                  <c:v>33923</c:v>
                </c:pt>
                <c:pt idx="471">
                  <c:v>33953</c:v>
                </c:pt>
                <c:pt idx="472">
                  <c:v>33984</c:v>
                </c:pt>
                <c:pt idx="473">
                  <c:v>34015</c:v>
                </c:pt>
                <c:pt idx="474">
                  <c:v>34043</c:v>
                </c:pt>
                <c:pt idx="475">
                  <c:v>34074</c:v>
                </c:pt>
                <c:pt idx="476">
                  <c:v>34104</c:v>
                </c:pt>
                <c:pt idx="477">
                  <c:v>34135</c:v>
                </c:pt>
                <c:pt idx="478">
                  <c:v>34165</c:v>
                </c:pt>
                <c:pt idx="479">
                  <c:v>34196</c:v>
                </c:pt>
                <c:pt idx="480">
                  <c:v>34227</c:v>
                </c:pt>
                <c:pt idx="481">
                  <c:v>34257</c:v>
                </c:pt>
                <c:pt idx="482">
                  <c:v>34288</c:v>
                </c:pt>
                <c:pt idx="483">
                  <c:v>34318</c:v>
                </c:pt>
                <c:pt idx="484">
                  <c:v>34349</c:v>
                </c:pt>
                <c:pt idx="485">
                  <c:v>34380</c:v>
                </c:pt>
                <c:pt idx="486">
                  <c:v>34408</c:v>
                </c:pt>
                <c:pt idx="487">
                  <c:v>34439</c:v>
                </c:pt>
                <c:pt idx="488">
                  <c:v>34469</c:v>
                </c:pt>
                <c:pt idx="489">
                  <c:v>34500</c:v>
                </c:pt>
                <c:pt idx="490">
                  <c:v>34530</c:v>
                </c:pt>
                <c:pt idx="491">
                  <c:v>34561</c:v>
                </c:pt>
                <c:pt idx="492">
                  <c:v>34592</c:v>
                </c:pt>
                <c:pt idx="493">
                  <c:v>34622</c:v>
                </c:pt>
                <c:pt idx="494">
                  <c:v>34653</c:v>
                </c:pt>
                <c:pt idx="495">
                  <c:v>34683</c:v>
                </c:pt>
                <c:pt idx="496">
                  <c:v>34714</c:v>
                </c:pt>
                <c:pt idx="497">
                  <c:v>34745</c:v>
                </c:pt>
                <c:pt idx="498">
                  <c:v>34773</c:v>
                </c:pt>
                <c:pt idx="499">
                  <c:v>34804</c:v>
                </c:pt>
                <c:pt idx="500">
                  <c:v>34834</c:v>
                </c:pt>
                <c:pt idx="501">
                  <c:v>34865</c:v>
                </c:pt>
                <c:pt idx="502">
                  <c:v>34895</c:v>
                </c:pt>
                <c:pt idx="503">
                  <c:v>34926</c:v>
                </c:pt>
                <c:pt idx="504">
                  <c:v>34957</c:v>
                </c:pt>
                <c:pt idx="505">
                  <c:v>34987</c:v>
                </c:pt>
                <c:pt idx="506">
                  <c:v>35018</c:v>
                </c:pt>
                <c:pt idx="507">
                  <c:v>35048</c:v>
                </c:pt>
                <c:pt idx="508">
                  <c:v>35079</c:v>
                </c:pt>
                <c:pt idx="509">
                  <c:v>35110</c:v>
                </c:pt>
                <c:pt idx="510">
                  <c:v>35139</c:v>
                </c:pt>
                <c:pt idx="511">
                  <c:v>35170</c:v>
                </c:pt>
                <c:pt idx="512">
                  <c:v>35200</c:v>
                </c:pt>
                <c:pt idx="513">
                  <c:v>35231</c:v>
                </c:pt>
                <c:pt idx="514">
                  <c:v>35261</c:v>
                </c:pt>
                <c:pt idx="515">
                  <c:v>35292</c:v>
                </c:pt>
                <c:pt idx="516">
                  <c:v>35323</c:v>
                </c:pt>
                <c:pt idx="517">
                  <c:v>35353</c:v>
                </c:pt>
                <c:pt idx="518">
                  <c:v>35384</c:v>
                </c:pt>
                <c:pt idx="519">
                  <c:v>35414</c:v>
                </c:pt>
                <c:pt idx="520">
                  <c:v>35445</c:v>
                </c:pt>
                <c:pt idx="521">
                  <c:v>35476</c:v>
                </c:pt>
                <c:pt idx="522">
                  <c:v>35504</c:v>
                </c:pt>
                <c:pt idx="523">
                  <c:v>35535</c:v>
                </c:pt>
                <c:pt idx="524">
                  <c:v>35565</c:v>
                </c:pt>
                <c:pt idx="525">
                  <c:v>35596</c:v>
                </c:pt>
                <c:pt idx="526">
                  <c:v>35626</c:v>
                </c:pt>
                <c:pt idx="527">
                  <c:v>35657</c:v>
                </c:pt>
                <c:pt idx="528">
                  <c:v>35688</c:v>
                </c:pt>
                <c:pt idx="529">
                  <c:v>35718</c:v>
                </c:pt>
                <c:pt idx="530">
                  <c:v>35749</c:v>
                </c:pt>
                <c:pt idx="531">
                  <c:v>35779</c:v>
                </c:pt>
                <c:pt idx="532">
                  <c:v>35810</c:v>
                </c:pt>
                <c:pt idx="533">
                  <c:v>35841</c:v>
                </c:pt>
                <c:pt idx="534">
                  <c:v>35869</c:v>
                </c:pt>
                <c:pt idx="535">
                  <c:v>35900</c:v>
                </c:pt>
                <c:pt idx="536">
                  <c:v>35930</c:v>
                </c:pt>
                <c:pt idx="537">
                  <c:v>35961</c:v>
                </c:pt>
                <c:pt idx="538">
                  <c:v>35991</c:v>
                </c:pt>
                <c:pt idx="539">
                  <c:v>36022</c:v>
                </c:pt>
                <c:pt idx="540">
                  <c:v>36053</c:v>
                </c:pt>
                <c:pt idx="541">
                  <c:v>36083</c:v>
                </c:pt>
                <c:pt idx="542">
                  <c:v>36114</c:v>
                </c:pt>
                <c:pt idx="543">
                  <c:v>36144</c:v>
                </c:pt>
                <c:pt idx="544">
                  <c:v>36175</c:v>
                </c:pt>
                <c:pt idx="545">
                  <c:v>36206</c:v>
                </c:pt>
                <c:pt idx="546">
                  <c:v>36234</c:v>
                </c:pt>
                <c:pt idx="547">
                  <c:v>36265</c:v>
                </c:pt>
                <c:pt idx="548">
                  <c:v>36295</c:v>
                </c:pt>
                <c:pt idx="549">
                  <c:v>36326</c:v>
                </c:pt>
                <c:pt idx="550">
                  <c:v>36356</c:v>
                </c:pt>
                <c:pt idx="551">
                  <c:v>36387</c:v>
                </c:pt>
                <c:pt idx="552">
                  <c:v>36418</c:v>
                </c:pt>
                <c:pt idx="553">
                  <c:v>36448</c:v>
                </c:pt>
                <c:pt idx="554">
                  <c:v>36479</c:v>
                </c:pt>
                <c:pt idx="555">
                  <c:v>36509</c:v>
                </c:pt>
                <c:pt idx="556">
                  <c:v>36540</c:v>
                </c:pt>
                <c:pt idx="557">
                  <c:v>36571</c:v>
                </c:pt>
                <c:pt idx="558">
                  <c:v>36600</c:v>
                </c:pt>
                <c:pt idx="559">
                  <c:v>36631</c:v>
                </c:pt>
                <c:pt idx="560">
                  <c:v>36661</c:v>
                </c:pt>
                <c:pt idx="561">
                  <c:v>36692</c:v>
                </c:pt>
                <c:pt idx="562">
                  <c:v>36722</c:v>
                </c:pt>
                <c:pt idx="563">
                  <c:v>36753</c:v>
                </c:pt>
                <c:pt idx="564">
                  <c:v>36784</c:v>
                </c:pt>
                <c:pt idx="565">
                  <c:v>36814</c:v>
                </c:pt>
                <c:pt idx="566">
                  <c:v>36845</c:v>
                </c:pt>
                <c:pt idx="567">
                  <c:v>36875</c:v>
                </c:pt>
                <c:pt idx="568">
                  <c:v>36906</c:v>
                </c:pt>
                <c:pt idx="569">
                  <c:v>36937</c:v>
                </c:pt>
                <c:pt idx="570">
                  <c:v>36965</c:v>
                </c:pt>
                <c:pt idx="571">
                  <c:v>36996</c:v>
                </c:pt>
                <c:pt idx="572">
                  <c:v>37026</c:v>
                </c:pt>
                <c:pt idx="573">
                  <c:v>37057</c:v>
                </c:pt>
                <c:pt idx="574">
                  <c:v>37087</c:v>
                </c:pt>
                <c:pt idx="575">
                  <c:v>37118</c:v>
                </c:pt>
                <c:pt idx="576">
                  <c:v>37149</c:v>
                </c:pt>
                <c:pt idx="577">
                  <c:v>37179</c:v>
                </c:pt>
                <c:pt idx="578">
                  <c:v>37210</c:v>
                </c:pt>
                <c:pt idx="579">
                  <c:v>37240</c:v>
                </c:pt>
                <c:pt idx="580">
                  <c:v>37271</c:v>
                </c:pt>
                <c:pt idx="581">
                  <c:v>37302</c:v>
                </c:pt>
                <c:pt idx="582">
                  <c:v>37330</c:v>
                </c:pt>
                <c:pt idx="583">
                  <c:v>37361</c:v>
                </c:pt>
                <c:pt idx="584">
                  <c:v>37391</c:v>
                </c:pt>
                <c:pt idx="585">
                  <c:v>37422</c:v>
                </c:pt>
                <c:pt idx="586">
                  <c:v>37452</c:v>
                </c:pt>
                <c:pt idx="587">
                  <c:v>37483</c:v>
                </c:pt>
                <c:pt idx="588">
                  <c:v>37514</c:v>
                </c:pt>
                <c:pt idx="589">
                  <c:v>37544</c:v>
                </c:pt>
                <c:pt idx="590">
                  <c:v>37575</c:v>
                </c:pt>
                <c:pt idx="591">
                  <c:v>37605</c:v>
                </c:pt>
                <c:pt idx="592">
                  <c:v>37636</c:v>
                </c:pt>
                <c:pt idx="593">
                  <c:v>37667</c:v>
                </c:pt>
                <c:pt idx="594">
                  <c:v>37695</c:v>
                </c:pt>
                <c:pt idx="595">
                  <c:v>37726</c:v>
                </c:pt>
                <c:pt idx="596">
                  <c:v>37756</c:v>
                </c:pt>
                <c:pt idx="597">
                  <c:v>37787</c:v>
                </c:pt>
                <c:pt idx="598">
                  <c:v>37817</c:v>
                </c:pt>
                <c:pt idx="599">
                  <c:v>37848</c:v>
                </c:pt>
                <c:pt idx="600">
                  <c:v>37879</c:v>
                </c:pt>
                <c:pt idx="601">
                  <c:v>37909</c:v>
                </c:pt>
                <c:pt idx="602">
                  <c:v>37940</c:v>
                </c:pt>
                <c:pt idx="603">
                  <c:v>37970</c:v>
                </c:pt>
                <c:pt idx="604">
                  <c:v>38001</c:v>
                </c:pt>
                <c:pt idx="605">
                  <c:v>38032</c:v>
                </c:pt>
                <c:pt idx="606">
                  <c:v>38061</c:v>
                </c:pt>
                <c:pt idx="607">
                  <c:v>38092</c:v>
                </c:pt>
                <c:pt idx="608">
                  <c:v>38122</c:v>
                </c:pt>
                <c:pt idx="609">
                  <c:v>38153</c:v>
                </c:pt>
                <c:pt idx="610">
                  <c:v>38183</c:v>
                </c:pt>
                <c:pt idx="611">
                  <c:v>38214</c:v>
                </c:pt>
                <c:pt idx="612">
                  <c:v>38245</c:v>
                </c:pt>
                <c:pt idx="613">
                  <c:v>38275</c:v>
                </c:pt>
                <c:pt idx="614">
                  <c:v>38306</c:v>
                </c:pt>
                <c:pt idx="615">
                  <c:v>38336</c:v>
                </c:pt>
                <c:pt idx="616">
                  <c:v>38367</c:v>
                </c:pt>
                <c:pt idx="617">
                  <c:v>38398</c:v>
                </c:pt>
                <c:pt idx="618">
                  <c:v>38426</c:v>
                </c:pt>
                <c:pt idx="619">
                  <c:v>38457</c:v>
                </c:pt>
                <c:pt idx="620">
                  <c:v>38487</c:v>
                </c:pt>
                <c:pt idx="621">
                  <c:v>38518</c:v>
                </c:pt>
                <c:pt idx="622">
                  <c:v>38548</c:v>
                </c:pt>
                <c:pt idx="623">
                  <c:v>38579</c:v>
                </c:pt>
                <c:pt idx="624">
                  <c:v>38610</c:v>
                </c:pt>
                <c:pt idx="625">
                  <c:v>38640</c:v>
                </c:pt>
                <c:pt idx="626">
                  <c:v>38671</c:v>
                </c:pt>
                <c:pt idx="627">
                  <c:v>38701</c:v>
                </c:pt>
                <c:pt idx="628">
                  <c:v>38732</c:v>
                </c:pt>
                <c:pt idx="629">
                  <c:v>38763</c:v>
                </c:pt>
                <c:pt idx="630">
                  <c:v>38791</c:v>
                </c:pt>
                <c:pt idx="631">
                  <c:v>38822</c:v>
                </c:pt>
                <c:pt idx="632">
                  <c:v>38852</c:v>
                </c:pt>
                <c:pt idx="633">
                  <c:v>38883</c:v>
                </c:pt>
                <c:pt idx="634">
                  <c:v>38913</c:v>
                </c:pt>
                <c:pt idx="635">
                  <c:v>38944</c:v>
                </c:pt>
                <c:pt idx="636">
                  <c:v>38975</c:v>
                </c:pt>
                <c:pt idx="637">
                  <c:v>39005</c:v>
                </c:pt>
                <c:pt idx="638">
                  <c:v>39036</c:v>
                </c:pt>
                <c:pt idx="639">
                  <c:v>39066</c:v>
                </c:pt>
                <c:pt idx="640">
                  <c:v>39097</c:v>
                </c:pt>
                <c:pt idx="641">
                  <c:v>39128</c:v>
                </c:pt>
                <c:pt idx="642">
                  <c:v>39156</c:v>
                </c:pt>
                <c:pt idx="643">
                  <c:v>39187</c:v>
                </c:pt>
                <c:pt idx="644">
                  <c:v>39217</c:v>
                </c:pt>
                <c:pt idx="645">
                  <c:v>39248</c:v>
                </c:pt>
                <c:pt idx="646">
                  <c:v>39278</c:v>
                </c:pt>
                <c:pt idx="647">
                  <c:v>39309</c:v>
                </c:pt>
                <c:pt idx="648">
                  <c:v>39340</c:v>
                </c:pt>
                <c:pt idx="649">
                  <c:v>39370</c:v>
                </c:pt>
                <c:pt idx="650">
                  <c:v>39401</c:v>
                </c:pt>
                <c:pt idx="651">
                  <c:v>39431</c:v>
                </c:pt>
                <c:pt idx="652">
                  <c:v>39462</c:v>
                </c:pt>
                <c:pt idx="653">
                  <c:v>39493</c:v>
                </c:pt>
                <c:pt idx="654">
                  <c:v>39522</c:v>
                </c:pt>
                <c:pt idx="655">
                  <c:v>39553</c:v>
                </c:pt>
                <c:pt idx="656">
                  <c:v>39583</c:v>
                </c:pt>
                <c:pt idx="657">
                  <c:v>39614</c:v>
                </c:pt>
                <c:pt idx="658">
                  <c:v>39644</c:v>
                </c:pt>
                <c:pt idx="659">
                  <c:v>39675</c:v>
                </c:pt>
                <c:pt idx="660">
                  <c:v>39706</c:v>
                </c:pt>
                <c:pt idx="661">
                  <c:v>39736</c:v>
                </c:pt>
                <c:pt idx="662">
                  <c:v>39767</c:v>
                </c:pt>
                <c:pt idx="663">
                  <c:v>39797</c:v>
                </c:pt>
                <c:pt idx="664">
                  <c:v>39828</c:v>
                </c:pt>
                <c:pt idx="665">
                  <c:v>39859</c:v>
                </c:pt>
                <c:pt idx="666">
                  <c:v>39887</c:v>
                </c:pt>
                <c:pt idx="667">
                  <c:v>39918</c:v>
                </c:pt>
                <c:pt idx="668">
                  <c:v>39948</c:v>
                </c:pt>
                <c:pt idx="669">
                  <c:v>39979</c:v>
                </c:pt>
                <c:pt idx="670">
                  <c:v>40009</c:v>
                </c:pt>
                <c:pt idx="671">
                  <c:v>40040</c:v>
                </c:pt>
                <c:pt idx="672">
                  <c:v>40071</c:v>
                </c:pt>
                <c:pt idx="673">
                  <c:v>40101</c:v>
                </c:pt>
                <c:pt idx="674">
                  <c:v>40132</c:v>
                </c:pt>
                <c:pt idx="675">
                  <c:v>40162</c:v>
                </c:pt>
                <c:pt idx="676">
                  <c:v>40193</c:v>
                </c:pt>
                <c:pt idx="677">
                  <c:v>40224</c:v>
                </c:pt>
                <c:pt idx="678">
                  <c:v>40252</c:v>
                </c:pt>
                <c:pt idx="679">
                  <c:v>40283</c:v>
                </c:pt>
                <c:pt idx="680">
                  <c:v>40313</c:v>
                </c:pt>
                <c:pt idx="681">
                  <c:v>40344</c:v>
                </c:pt>
                <c:pt idx="682">
                  <c:v>40374</c:v>
                </c:pt>
                <c:pt idx="683">
                  <c:v>40405</c:v>
                </c:pt>
                <c:pt idx="684">
                  <c:v>40436</c:v>
                </c:pt>
                <c:pt idx="685">
                  <c:v>40466</c:v>
                </c:pt>
                <c:pt idx="686">
                  <c:v>40497</c:v>
                </c:pt>
                <c:pt idx="687">
                  <c:v>40527</c:v>
                </c:pt>
                <c:pt idx="688">
                  <c:v>40558</c:v>
                </c:pt>
                <c:pt idx="689">
                  <c:v>40589</c:v>
                </c:pt>
                <c:pt idx="690">
                  <c:v>40617</c:v>
                </c:pt>
                <c:pt idx="691">
                  <c:v>40648</c:v>
                </c:pt>
                <c:pt idx="692">
                  <c:v>40678</c:v>
                </c:pt>
                <c:pt idx="693">
                  <c:v>40709</c:v>
                </c:pt>
                <c:pt idx="694">
                  <c:v>40739</c:v>
                </c:pt>
                <c:pt idx="695">
                  <c:v>40770</c:v>
                </c:pt>
                <c:pt idx="696">
                  <c:v>40801</c:v>
                </c:pt>
                <c:pt idx="697">
                  <c:v>40831</c:v>
                </c:pt>
                <c:pt idx="698">
                  <c:v>40862</c:v>
                </c:pt>
                <c:pt idx="699">
                  <c:v>40892</c:v>
                </c:pt>
                <c:pt idx="700">
                  <c:v>40923</c:v>
                </c:pt>
                <c:pt idx="701">
                  <c:v>40954</c:v>
                </c:pt>
                <c:pt idx="702">
                  <c:v>40983</c:v>
                </c:pt>
                <c:pt idx="703">
                  <c:v>41014</c:v>
                </c:pt>
                <c:pt idx="704">
                  <c:v>41044</c:v>
                </c:pt>
                <c:pt idx="705">
                  <c:v>41075</c:v>
                </c:pt>
                <c:pt idx="706">
                  <c:v>41105</c:v>
                </c:pt>
                <c:pt idx="707">
                  <c:v>41136</c:v>
                </c:pt>
                <c:pt idx="708">
                  <c:v>41167</c:v>
                </c:pt>
                <c:pt idx="709">
                  <c:v>41197</c:v>
                </c:pt>
                <c:pt idx="710">
                  <c:v>41228</c:v>
                </c:pt>
                <c:pt idx="711">
                  <c:v>41258</c:v>
                </c:pt>
              </c:numCache>
            </c:numRef>
          </c:xVal>
          <c:yVal>
            <c:numRef>
              <c:f>'Exercise 4 solution'!$AC$2:$AC$713</c:f>
              <c:numCache>
                <c:formatCode>0.0</c:formatCode>
                <c:ptCount val="712"/>
                <c:pt idx="0">
                  <c:v>16.510690428256876</c:v>
                </c:pt>
                <c:pt idx="1">
                  <c:v>21.744883039153208</c:v>
                </c:pt>
                <c:pt idx="2">
                  <c:v>20.139008508560561</c:v>
                </c:pt>
                <c:pt idx="3">
                  <c:v>31.866375458821651</c:v>
                </c:pt>
                <c:pt idx="4">
                  <c:v>22.466314642212193</c:v>
                </c:pt>
                <c:pt idx="5">
                  <c:v>23.106985424659335</c:v>
                </c:pt>
                <c:pt idx="6">
                  <c:v>618.73651892349972</c:v>
                </c:pt>
                <c:pt idx="7">
                  <c:v>541.93401305365455</c:v>
                </c:pt>
                <c:pt idx="8">
                  <c:v>664.9628658027334</c:v>
                </c:pt>
                <c:pt idx="9">
                  <c:v>237.27923037916173</c:v>
                </c:pt>
                <c:pt idx="10">
                  <c:v>180.44100752541928</c:v>
                </c:pt>
                <c:pt idx="11">
                  <c:v>105.50952173254942</c:v>
                </c:pt>
                <c:pt idx="12">
                  <c:v>53.083263808104562</c:v>
                </c:pt>
                <c:pt idx="13">
                  <c:v>27.099328010094261</c:v>
                </c:pt>
                <c:pt idx="14">
                  <c:v>34.241423548742802</c:v>
                </c:pt>
                <c:pt idx="15">
                  <c:v>22.306059238838706</c:v>
                </c:pt>
                <c:pt idx="16">
                  <c:v>19.093080381702752</c:v>
                </c:pt>
                <c:pt idx="17">
                  <c:v>28.691020978546494</c:v>
                </c:pt>
                <c:pt idx="18">
                  <c:v>37.400300938596857</c:v>
                </c:pt>
                <c:pt idx="19">
                  <c:v>41.337391766782325</c:v>
                </c:pt>
                <c:pt idx="20">
                  <c:v>73.261227750242313</c:v>
                </c:pt>
                <c:pt idx="21">
                  <c:v>78.662209111154695</c:v>
                </c:pt>
                <c:pt idx="22">
                  <c:v>30.279986161313051</c:v>
                </c:pt>
                <c:pt idx="23">
                  <c:v>22.306059238838706</c:v>
                </c:pt>
                <c:pt idx="24">
                  <c:v>39.764012131904693</c:v>
                </c:pt>
                <c:pt idx="25">
                  <c:v>19.093080381702752</c:v>
                </c:pt>
                <c:pt idx="26">
                  <c:v>19.897792814160049</c:v>
                </c:pt>
                <c:pt idx="27">
                  <c:v>25.504736617752698</c:v>
                </c:pt>
                <c:pt idx="28">
                  <c:v>53.083263808104562</c:v>
                </c:pt>
                <c:pt idx="29">
                  <c:v>51.912617032245102</c:v>
                </c:pt>
                <c:pt idx="30">
                  <c:v>85.589609085447222</c:v>
                </c:pt>
                <c:pt idx="31">
                  <c:v>87.126627686039313</c:v>
                </c:pt>
                <c:pt idx="32">
                  <c:v>159.36804504776396</c:v>
                </c:pt>
                <c:pt idx="33">
                  <c:v>175.93209790496618</c:v>
                </c:pt>
                <c:pt idx="34">
                  <c:v>175.1802678222929</c:v>
                </c:pt>
                <c:pt idx="35">
                  <c:v>342.41378918112974</c:v>
                </c:pt>
                <c:pt idx="36">
                  <c:v>90.198165725370643</c:v>
                </c:pt>
                <c:pt idx="37">
                  <c:v>65.523854431006654</c:v>
                </c:pt>
                <c:pt idx="38">
                  <c:v>39.764012131904693</c:v>
                </c:pt>
                <c:pt idx="39">
                  <c:v>37.400300938596857</c:v>
                </c:pt>
                <c:pt idx="40">
                  <c:v>79.432823472428197</c:v>
                </c:pt>
                <c:pt idx="41">
                  <c:v>109.32622599032727</c:v>
                </c:pt>
                <c:pt idx="42">
                  <c:v>77.891361190960581</c:v>
                </c:pt>
                <c:pt idx="43">
                  <c:v>73.261227750242313</c:v>
                </c:pt>
                <c:pt idx="44">
                  <c:v>126.07271331681366</c:v>
                </c:pt>
                <c:pt idx="45">
                  <c:v>110.8517463318792</c:v>
                </c:pt>
                <c:pt idx="46">
                  <c:v>141.23691331091501</c:v>
                </c:pt>
                <c:pt idx="47">
                  <c:v>116.94742946925538</c:v>
                </c:pt>
                <c:pt idx="48">
                  <c:v>102.45308773967055</c:v>
                </c:pt>
                <c:pt idx="49">
                  <c:v>76.348954801567274</c:v>
                </c:pt>
                <c:pt idx="50">
                  <c:v>58.536017830797022</c:v>
                </c:pt>
                <c:pt idx="51">
                  <c:v>67.847891851490047</c:v>
                </c:pt>
                <c:pt idx="52">
                  <c:v>187.94816304401348</c:v>
                </c:pt>
                <c:pt idx="53">
                  <c:v>211.91061555374321</c:v>
                </c:pt>
                <c:pt idx="54">
                  <c:v>211.91061555374321</c:v>
                </c:pt>
                <c:pt idx="55">
                  <c:v>297.39431947757009</c:v>
                </c:pt>
                <c:pt idx="56">
                  <c:v>429.73290575352229</c:v>
                </c:pt>
                <c:pt idx="57">
                  <c:v>633.19336870412235</c:v>
                </c:pt>
                <c:pt idx="58">
                  <c:v>597.03155749317648</c:v>
                </c:pt>
                <c:pt idx="59">
                  <c:v>1080.7575041522905</c:v>
                </c:pt>
                <c:pt idx="60">
                  <c:v>252.90564414128849</c:v>
                </c:pt>
                <c:pt idx="61">
                  <c:v>110.08906788611245</c:v>
                </c:pt>
                <c:pt idx="62">
                  <c:v>182.69415072861989</c:v>
                </c:pt>
                <c:pt idx="63">
                  <c:v>451.65488608635337</c:v>
                </c:pt>
                <c:pt idx="64">
                  <c:v>547.01578107674084</c:v>
                </c:pt>
                <c:pt idx="65">
                  <c:v>657.02498117954451</c:v>
                </c:pt>
                <c:pt idx="66">
                  <c:v>917.59809032228077</c:v>
                </c:pt>
                <c:pt idx="67">
                  <c:v>738.43378475015834</c:v>
                </c:pt>
                <c:pt idx="68">
                  <c:v>486.66235759681109</c:v>
                </c:pt>
                <c:pt idx="69">
                  <c:v>528.13316851799095</c:v>
                </c:pt>
                <c:pt idx="70">
                  <c:v>438.50575261728022</c:v>
                </c:pt>
                <c:pt idx="71">
                  <c:v>200.68926736537497</c:v>
                </c:pt>
                <c:pt idx="72">
                  <c:v>100.15891455125683</c:v>
                </c:pt>
                <c:pt idx="73">
                  <c:v>80.203206680157578</c:v>
                </c:pt>
                <c:pt idx="74">
                  <c:v>84.820780488548422</c:v>
                </c:pt>
                <c:pt idx="75">
                  <c:v>78.662209111154695</c:v>
                </c:pt>
                <c:pt idx="76">
                  <c:v>87.126627686039313</c:v>
                </c:pt>
                <c:pt idx="77">
                  <c:v>104.74567306098092</c:v>
                </c:pt>
                <c:pt idx="78">
                  <c:v>73.261227750242313</c:v>
                </c:pt>
                <c:pt idx="79">
                  <c:v>113.13881282299847</c:v>
                </c:pt>
                <c:pt idx="80">
                  <c:v>141.99375570766952</c:v>
                </c:pt>
                <c:pt idx="81">
                  <c:v>193.19763617926901</c:v>
                </c:pt>
                <c:pt idx="82">
                  <c:v>224.60600637306999</c:v>
                </c:pt>
                <c:pt idx="83">
                  <c:v>145.01988483075905</c:v>
                </c:pt>
                <c:pt idx="84">
                  <c:v>104.74567306098092</c:v>
                </c:pt>
                <c:pt idx="85">
                  <c:v>82.512992719293692</c:v>
                </c:pt>
                <c:pt idx="86">
                  <c:v>42.908920973920551</c:v>
                </c:pt>
                <c:pt idx="87">
                  <c:v>65.523854431006654</c:v>
                </c:pt>
                <c:pt idx="88">
                  <c:v>75.577391266141944</c:v>
                </c:pt>
                <c:pt idx="89">
                  <c:v>64.748612793562472</c:v>
                </c:pt>
                <c:pt idx="90">
                  <c:v>74.805584036029757</c:v>
                </c:pt>
                <c:pt idx="91">
                  <c:v>146.53221475546439</c:v>
                </c:pt>
                <c:pt idx="92">
                  <c:v>184.94643482263166</c:v>
                </c:pt>
                <c:pt idx="93">
                  <c:v>222.36729211870039</c:v>
                </c:pt>
                <c:pt idx="94">
                  <c:v>171.4196110967539</c:v>
                </c:pt>
                <c:pt idx="95">
                  <c:v>151.06632980135601</c:v>
                </c:pt>
                <c:pt idx="96">
                  <c:v>73.261227750242313</c:v>
                </c:pt>
                <c:pt idx="97">
                  <c:v>83.282474420999534</c:v>
                </c:pt>
                <c:pt idx="98">
                  <c:v>232.80877713682332</c:v>
                </c:pt>
                <c:pt idx="99">
                  <c:v>486.66235759681109</c:v>
                </c:pt>
                <c:pt idx="100">
                  <c:v>424.61285976051136</c:v>
                </c:pt>
                <c:pt idx="101">
                  <c:v>913.3117281475827</c:v>
                </c:pt>
                <c:pt idx="102">
                  <c:v>808.09339507988932</c:v>
                </c:pt>
                <c:pt idx="103">
                  <c:v>871.84433957043564</c:v>
                </c:pt>
                <c:pt idx="104">
                  <c:v>1061.562344674976</c:v>
                </c:pt>
                <c:pt idx="105">
                  <c:v>1033.1052657667735</c:v>
                </c:pt>
                <c:pt idx="106">
                  <c:v>1350</c:v>
                </c:pt>
                <c:pt idx="107">
                  <c:v>410</c:v>
                </c:pt>
                <c:pt idx="108">
                  <c:v>380</c:v>
                </c:pt>
                <c:pt idx="109">
                  <c:v>400</c:v>
                </c:pt>
                <c:pt idx="110">
                  <c:v>590</c:v>
                </c:pt>
                <c:pt idx="111">
                  <c:v>990</c:v>
                </c:pt>
                <c:pt idx="112">
                  <c:v>1200</c:v>
                </c:pt>
                <c:pt idx="113">
                  <c:v>1520</c:v>
                </c:pt>
                <c:pt idx="114">
                  <c:v>1120</c:v>
                </c:pt>
                <c:pt idx="115">
                  <c:v>2560</c:v>
                </c:pt>
                <c:pt idx="116">
                  <c:v>2190</c:v>
                </c:pt>
                <c:pt idx="117">
                  <c:v>3430</c:v>
                </c:pt>
                <c:pt idx="118">
                  <c:v>2160</c:v>
                </c:pt>
                <c:pt idx="119">
                  <c:v>2180</c:v>
                </c:pt>
                <c:pt idx="120">
                  <c:v>1580</c:v>
                </c:pt>
                <c:pt idx="121">
                  <c:v>1440</c:v>
                </c:pt>
                <c:pt idx="122">
                  <c:v>1110</c:v>
                </c:pt>
                <c:pt idx="123">
                  <c:v>1960</c:v>
                </c:pt>
                <c:pt idx="124">
                  <c:v>2330</c:v>
                </c:pt>
                <c:pt idx="125">
                  <c:v>2630</c:v>
                </c:pt>
                <c:pt idx="126">
                  <c:v>2190</c:v>
                </c:pt>
                <c:pt idx="127">
                  <c:v>2860</c:v>
                </c:pt>
                <c:pt idx="128">
                  <c:v>1980</c:v>
                </c:pt>
                <c:pt idx="129">
                  <c:v>1830</c:v>
                </c:pt>
                <c:pt idx="130">
                  <c:v>1990</c:v>
                </c:pt>
                <c:pt idx="131">
                  <c:v>1090</c:v>
                </c:pt>
                <c:pt idx="132">
                  <c:v>880</c:v>
                </c:pt>
                <c:pt idx="133">
                  <c:v>890</c:v>
                </c:pt>
                <c:pt idx="134">
                  <c:v>570</c:v>
                </c:pt>
                <c:pt idx="135">
                  <c:v>420</c:v>
                </c:pt>
                <c:pt idx="136">
                  <c:v>670</c:v>
                </c:pt>
                <c:pt idx="137">
                  <c:v>1110</c:v>
                </c:pt>
                <c:pt idx="138">
                  <c:v>545</c:v>
                </c:pt>
                <c:pt idx="139">
                  <c:v>615</c:v>
                </c:pt>
                <c:pt idx="140">
                  <c:v>855</c:v>
                </c:pt>
                <c:pt idx="141">
                  <c:v>660</c:v>
                </c:pt>
                <c:pt idx="142">
                  <c:v>970</c:v>
                </c:pt>
                <c:pt idx="143">
                  <c:v>910</c:v>
                </c:pt>
                <c:pt idx="144">
                  <c:v>300</c:v>
                </c:pt>
                <c:pt idx="145">
                  <c:v>312.17659621305523</c:v>
                </c:pt>
                <c:pt idx="146">
                  <c:v>330</c:v>
                </c:pt>
                <c:pt idx="147">
                  <c:v>260</c:v>
                </c:pt>
                <c:pt idx="148">
                  <c:v>365</c:v>
                </c:pt>
                <c:pt idx="149">
                  <c:v>220</c:v>
                </c:pt>
                <c:pt idx="150">
                  <c:v>655</c:v>
                </c:pt>
                <c:pt idx="151">
                  <c:v>965</c:v>
                </c:pt>
                <c:pt idx="152">
                  <c:v>1010</c:v>
                </c:pt>
                <c:pt idx="153">
                  <c:v>550</c:v>
                </c:pt>
                <c:pt idx="154">
                  <c:v>385</c:v>
                </c:pt>
                <c:pt idx="155">
                  <c:v>380</c:v>
                </c:pt>
                <c:pt idx="156">
                  <c:v>310</c:v>
                </c:pt>
                <c:pt idx="157">
                  <c:v>340</c:v>
                </c:pt>
                <c:pt idx="158">
                  <c:v>340</c:v>
                </c:pt>
                <c:pt idx="159">
                  <c:v>210</c:v>
                </c:pt>
                <c:pt idx="160">
                  <c:v>510</c:v>
                </c:pt>
                <c:pt idx="161">
                  <c:v>275</c:v>
                </c:pt>
                <c:pt idx="162">
                  <c:v>320</c:v>
                </c:pt>
                <c:pt idx="163">
                  <c:v>285</c:v>
                </c:pt>
                <c:pt idx="164">
                  <c:v>285</c:v>
                </c:pt>
                <c:pt idx="165">
                  <c:v>285</c:v>
                </c:pt>
                <c:pt idx="166">
                  <c:v>275</c:v>
                </c:pt>
                <c:pt idx="167">
                  <c:v>275</c:v>
                </c:pt>
                <c:pt idx="168">
                  <c:v>275</c:v>
                </c:pt>
                <c:pt idx="169">
                  <c:v>110</c:v>
                </c:pt>
                <c:pt idx="170">
                  <c:v>110</c:v>
                </c:pt>
                <c:pt idx="171">
                  <c:v>110</c:v>
                </c:pt>
                <c:pt idx="172">
                  <c:v>280</c:v>
                </c:pt>
                <c:pt idx="173">
                  <c:v>280</c:v>
                </c:pt>
                <c:pt idx="174">
                  <c:v>280</c:v>
                </c:pt>
                <c:pt idx="175">
                  <c:v>240</c:v>
                </c:pt>
                <c:pt idx="176">
                  <c:v>240</c:v>
                </c:pt>
                <c:pt idx="177">
                  <c:v>240</c:v>
                </c:pt>
                <c:pt idx="178">
                  <c:v>195</c:v>
                </c:pt>
                <c:pt idx="179">
                  <c:v>195</c:v>
                </c:pt>
                <c:pt idx="180">
                  <c:v>195</c:v>
                </c:pt>
                <c:pt idx="181">
                  <c:v>135</c:v>
                </c:pt>
                <c:pt idx="182">
                  <c:v>135</c:v>
                </c:pt>
                <c:pt idx="183">
                  <c:v>135</c:v>
                </c:pt>
                <c:pt idx="184">
                  <c:v>128</c:v>
                </c:pt>
                <c:pt idx="185">
                  <c:v>128</c:v>
                </c:pt>
                <c:pt idx="186">
                  <c:v>216</c:v>
                </c:pt>
                <c:pt idx="187">
                  <c:v>218</c:v>
                </c:pt>
                <c:pt idx="188">
                  <c:v>290</c:v>
                </c:pt>
                <c:pt idx="189">
                  <c:v>372</c:v>
                </c:pt>
                <c:pt idx="190">
                  <c:v>145</c:v>
                </c:pt>
                <c:pt idx="191">
                  <c:v>149</c:v>
                </c:pt>
                <c:pt idx="192">
                  <c:v>188</c:v>
                </c:pt>
                <c:pt idx="193">
                  <c:v>142</c:v>
                </c:pt>
                <c:pt idx="194">
                  <c:v>80.973361091378635</c:v>
                </c:pt>
                <c:pt idx="195">
                  <c:v>113</c:v>
                </c:pt>
                <c:pt idx="196">
                  <c:v>101</c:v>
                </c:pt>
                <c:pt idx="197">
                  <c:v>154</c:v>
                </c:pt>
                <c:pt idx="198">
                  <c:v>193</c:v>
                </c:pt>
                <c:pt idx="199">
                  <c:v>248</c:v>
                </c:pt>
                <c:pt idx="200">
                  <c:v>278</c:v>
                </c:pt>
                <c:pt idx="201">
                  <c:v>266</c:v>
                </c:pt>
                <c:pt idx="202">
                  <c:v>178</c:v>
                </c:pt>
                <c:pt idx="203">
                  <c:v>164</c:v>
                </c:pt>
                <c:pt idx="204">
                  <c:v>92.8</c:v>
                </c:pt>
                <c:pt idx="205">
                  <c:v>119</c:v>
                </c:pt>
                <c:pt idx="206">
                  <c:v>95.5</c:v>
                </c:pt>
                <c:pt idx="207">
                  <c:v>88.2</c:v>
                </c:pt>
                <c:pt idx="208">
                  <c:v>84.9</c:v>
                </c:pt>
                <c:pt idx="209">
                  <c:v>108</c:v>
                </c:pt>
                <c:pt idx="210">
                  <c:v>299</c:v>
                </c:pt>
                <c:pt idx="211">
                  <c:v>251</c:v>
                </c:pt>
                <c:pt idx="212">
                  <c:v>299</c:v>
                </c:pt>
                <c:pt idx="213">
                  <c:v>189</c:v>
                </c:pt>
                <c:pt idx="214">
                  <c:v>257</c:v>
                </c:pt>
                <c:pt idx="215">
                  <c:v>235</c:v>
                </c:pt>
                <c:pt idx="216">
                  <c:v>101</c:v>
                </c:pt>
                <c:pt idx="217">
                  <c:v>41.7</c:v>
                </c:pt>
                <c:pt idx="218">
                  <c:v>52.1</c:v>
                </c:pt>
                <c:pt idx="219">
                  <c:v>68</c:v>
                </c:pt>
                <c:pt idx="220">
                  <c:v>99</c:v>
                </c:pt>
                <c:pt idx="221">
                  <c:v>99</c:v>
                </c:pt>
                <c:pt idx="222">
                  <c:v>90.881482613836965</c:v>
                </c:pt>
                <c:pt idx="223">
                  <c:v>101</c:v>
                </c:pt>
                <c:pt idx="224">
                  <c:v>134</c:v>
                </c:pt>
                <c:pt idx="225">
                  <c:v>114</c:v>
                </c:pt>
                <c:pt idx="226">
                  <c:v>78.2</c:v>
                </c:pt>
                <c:pt idx="227">
                  <c:v>72</c:v>
                </c:pt>
                <c:pt idx="228">
                  <c:v>60.3</c:v>
                </c:pt>
                <c:pt idx="229">
                  <c:v>43.8</c:v>
                </c:pt>
                <c:pt idx="230">
                  <c:v>47.1</c:v>
                </c:pt>
                <c:pt idx="231">
                  <c:v>38.565108845414798</c:v>
                </c:pt>
                <c:pt idx="232">
                  <c:v>41.1</c:v>
                </c:pt>
                <c:pt idx="233">
                  <c:v>64.2</c:v>
                </c:pt>
                <c:pt idx="234">
                  <c:v>57.1</c:v>
                </c:pt>
                <c:pt idx="235">
                  <c:v>76.900000000000006</c:v>
                </c:pt>
                <c:pt idx="236">
                  <c:v>88</c:v>
                </c:pt>
                <c:pt idx="237">
                  <c:v>92.4</c:v>
                </c:pt>
                <c:pt idx="238">
                  <c:v>82.2</c:v>
                </c:pt>
                <c:pt idx="239">
                  <c:v>91.4</c:v>
                </c:pt>
                <c:pt idx="240">
                  <c:v>37</c:v>
                </c:pt>
                <c:pt idx="241">
                  <c:v>23.9</c:v>
                </c:pt>
                <c:pt idx="242">
                  <c:v>24.6</c:v>
                </c:pt>
                <c:pt idx="243">
                  <c:v>35</c:v>
                </c:pt>
                <c:pt idx="244">
                  <c:v>52.1</c:v>
                </c:pt>
                <c:pt idx="245">
                  <c:v>57.964953646485611</c:v>
                </c:pt>
                <c:pt idx="246">
                  <c:v>67.487844709874011</c:v>
                </c:pt>
                <c:pt idx="247">
                  <c:v>114</c:v>
                </c:pt>
                <c:pt idx="248">
                  <c:v>92.7</c:v>
                </c:pt>
                <c:pt idx="249">
                  <c:v>121</c:v>
                </c:pt>
                <c:pt idx="250">
                  <c:v>129</c:v>
                </c:pt>
                <c:pt idx="251">
                  <c:v>65.400000000000006</c:v>
                </c:pt>
                <c:pt idx="252">
                  <c:v>56.378449447216425</c:v>
                </c:pt>
                <c:pt idx="253">
                  <c:v>28.5</c:v>
                </c:pt>
                <c:pt idx="254">
                  <c:v>46.6</c:v>
                </c:pt>
                <c:pt idx="255">
                  <c:v>61.9</c:v>
                </c:pt>
                <c:pt idx="256">
                  <c:v>44.5</c:v>
                </c:pt>
                <c:pt idx="257">
                  <c:v>71.2</c:v>
                </c:pt>
                <c:pt idx="258">
                  <c:v>55.1</c:v>
                </c:pt>
                <c:pt idx="259">
                  <c:v>50</c:v>
                </c:pt>
                <c:pt idx="260">
                  <c:v>88.4</c:v>
                </c:pt>
                <c:pt idx="261">
                  <c:v>73.2</c:v>
                </c:pt>
                <c:pt idx="262">
                  <c:v>48.6</c:v>
                </c:pt>
                <c:pt idx="263">
                  <c:v>60.2</c:v>
                </c:pt>
                <c:pt idx="264">
                  <c:v>34.799999999999997</c:v>
                </c:pt>
                <c:pt idx="265">
                  <c:v>53.863250533249754</c:v>
                </c:pt>
                <c:pt idx="266">
                  <c:v>22.9</c:v>
                </c:pt>
                <c:pt idx="267">
                  <c:v>29.1</c:v>
                </c:pt>
                <c:pt idx="268">
                  <c:v>43.4</c:v>
                </c:pt>
                <c:pt idx="269">
                  <c:v>35.4</c:v>
                </c:pt>
                <c:pt idx="270">
                  <c:v>39.200000000000003</c:v>
                </c:pt>
                <c:pt idx="271">
                  <c:v>48.7</c:v>
                </c:pt>
                <c:pt idx="272">
                  <c:v>64.400000000000006</c:v>
                </c:pt>
                <c:pt idx="273">
                  <c:v>31.5</c:v>
                </c:pt>
                <c:pt idx="274">
                  <c:v>61.5</c:v>
                </c:pt>
                <c:pt idx="275">
                  <c:v>58.7</c:v>
                </c:pt>
                <c:pt idx="276">
                  <c:v>39.299999999999997</c:v>
                </c:pt>
                <c:pt idx="277">
                  <c:v>44</c:v>
                </c:pt>
                <c:pt idx="278">
                  <c:v>28.691020978546494</c:v>
                </c:pt>
                <c:pt idx="279">
                  <c:v>34.9</c:v>
                </c:pt>
                <c:pt idx="280">
                  <c:v>25.8</c:v>
                </c:pt>
                <c:pt idx="281">
                  <c:v>55.7</c:v>
                </c:pt>
                <c:pt idx="282">
                  <c:v>39.6</c:v>
                </c:pt>
                <c:pt idx="283">
                  <c:v>58.5</c:v>
                </c:pt>
                <c:pt idx="284">
                  <c:v>62.6</c:v>
                </c:pt>
                <c:pt idx="285">
                  <c:v>58.8</c:v>
                </c:pt>
                <c:pt idx="286">
                  <c:v>68.3</c:v>
                </c:pt>
                <c:pt idx="287">
                  <c:v>54.7</c:v>
                </c:pt>
                <c:pt idx="288">
                  <c:v>38.4</c:v>
                </c:pt>
                <c:pt idx="289">
                  <c:v>38</c:v>
                </c:pt>
                <c:pt idx="290">
                  <c:v>30.5</c:v>
                </c:pt>
                <c:pt idx="291">
                  <c:v>50.8</c:v>
                </c:pt>
                <c:pt idx="292">
                  <c:v>95.6</c:v>
                </c:pt>
                <c:pt idx="293">
                  <c:v>70.3</c:v>
                </c:pt>
                <c:pt idx="294">
                  <c:v>138</c:v>
                </c:pt>
                <c:pt idx="295">
                  <c:v>84.1</c:v>
                </c:pt>
                <c:pt idx="296">
                  <c:v>70.599999999999994</c:v>
                </c:pt>
                <c:pt idx="297">
                  <c:v>70.099999999999994</c:v>
                </c:pt>
                <c:pt idx="298">
                  <c:v>38.299999999999997</c:v>
                </c:pt>
                <c:pt idx="299">
                  <c:v>48.8</c:v>
                </c:pt>
                <c:pt idx="300">
                  <c:v>29.6</c:v>
                </c:pt>
                <c:pt idx="301">
                  <c:v>35.5</c:v>
                </c:pt>
                <c:pt idx="302">
                  <c:v>29.4</c:v>
                </c:pt>
                <c:pt idx="303">
                  <c:v>31.3</c:v>
                </c:pt>
                <c:pt idx="304">
                  <c:v>21.5</c:v>
                </c:pt>
                <c:pt idx="305">
                  <c:v>42.7</c:v>
                </c:pt>
                <c:pt idx="306">
                  <c:v>22.2</c:v>
                </c:pt>
                <c:pt idx="307">
                  <c:v>50.7</c:v>
                </c:pt>
                <c:pt idx="308">
                  <c:v>52.9</c:v>
                </c:pt>
                <c:pt idx="309">
                  <c:v>51.3</c:v>
                </c:pt>
                <c:pt idx="310">
                  <c:v>48.4</c:v>
                </c:pt>
                <c:pt idx="311">
                  <c:v>41.3</c:v>
                </c:pt>
                <c:pt idx="312">
                  <c:v>48.4</c:v>
                </c:pt>
                <c:pt idx="313">
                  <c:v>17.3</c:v>
                </c:pt>
                <c:pt idx="314">
                  <c:v>21.9</c:v>
                </c:pt>
                <c:pt idx="315">
                  <c:v>22.1</c:v>
                </c:pt>
                <c:pt idx="316">
                  <c:v>22</c:v>
                </c:pt>
                <c:pt idx="317">
                  <c:v>26.9</c:v>
                </c:pt>
                <c:pt idx="318">
                  <c:v>39.299999999999997</c:v>
                </c:pt>
                <c:pt idx="319">
                  <c:v>43.8</c:v>
                </c:pt>
                <c:pt idx="320">
                  <c:v>40.6</c:v>
                </c:pt>
                <c:pt idx="321">
                  <c:v>40.700000000000003</c:v>
                </c:pt>
                <c:pt idx="322">
                  <c:v>46.1</c:v>
                </c:pt>
                <c:pt idx="323">
                  <c:v>19.899999999999999</c:v>
                </c:pt>
                <c:pt idx="324">
                  <c:v>34.1</c:v>
                </c:pt>
                <c:pt idx="325">
                  <c:v>20.5</c:v>
                </c:pt>
                <c:pt idx="326">
                  <c:v>39.9</c:v>
                </c:pt>
                <c:pt idx="327">
                  <c:v>24.7</c:v>
                </c:pt>
                <c:pt idx="328">
                  <c:v>23.566344556773849</c:v>
                </c:pt>
                <c:pt idx="329">
                  <c:v>47.8</c:v>
                </c:pt>
                <c:pt idx="330">
                  <c:v>36.5</c:v>
                </c:pt>
                <c:pt idx="331">
                  <c:v>52.9</c:v>
                </c:pt>
                <c:pt idx="332">
                  <c:v>56.4</c:v>
                </c:pt>
                <c:pt idx="333">
                  <c:v>54.3</c:v>
                </c:pt>
                <c:pt idx="334">
                  <c:v>43.9</c:v>
                </c:pt>
                <c:pt idx="335">
                  <c:v>42.3</c:v>
                </c:pt>
                <c:pt idx="336">
                  <c:v>14.4</c:v>
                </c:pt>
                <c:pt idx="337">
                  <c:v>21.7</c:v>
                </c:pt>
                <c:pt idx="338">
                  <c:v>20.9</c:v>
                </c:pt>
                <c:pt idx="339">
                  <c:v>18.100000000000001</c:v>
                </c:pt>
                <c:pt idx="340">
                  <c:v>25</c:v>
                </c:pt>
                <c:pt idx="341">
                  <c:v>104</c:v>
                </c:pt>
                <c:pt idx="342">
                  <c:v>22.3</c:v>
                </c:pt>
                <c:pt idx="343">
                  <c:v>32.299999999999997</c:v>
                </c:pt>
                <c:pt idx="344">
                  <c:v>30.1</c:v>
                </c:pt>
                <c:pt idx="345">
                  <c:v>30.1</c:v>
                </c:pt>
                <c:pt idx="346">
                  <c:v>35.1</c:v>
                </c:pt>
                <c:pt idx="347">
                  <c:v>24.5</c:v>
                </c:pt>
                <c:pt idx="348">
                  <c:v>29</c:v>
                </c:pt>
                <c:pt idx="349">
                  <c:v>36.1</c:v>
                </c:pt>
                <c:pt idx="350">
                  <c:v>11</c:v>
                </c:pt>
                <c:pt idx="351">
                  <c:v>8.7941581016010648</c:v>
                </c:pt>
                <c:pt idx="352">
                  <c:v>14.749632369179146</c:v>
                </c:pt>
                <c:pt idx="353">
                  <c:v>14.2</c:v>
                </c:pt>
                <c:pt idx="354">
                  <c:v>15.3</c:v>
                </c:pt>
                <c:pt idx="355">
                  <c:v>28.8</c:v>
                </c:pt>
                <c:pt idx="356">
                  <c:v>24.2</c:v>
                </c:pt>
                <c:pt idx="357">
                  <c:v>24.6</c:v>
                </c:pt>
                <c:pt idx="358">
                  <c:v>42.908920973920551</c:v>
                </c:pt>
                <c:pt idx="359">
                  <c:v>14.9</c:v>
                </c:pt>
                <c:pt idx="360">
                  <c:v>21.224358042566337</c:v>
                </c:pt>
                <c:pt idx="361">
                  <c:v>23.3</c:v>
                </c:pt>
                <c:pt idx="362">
                  <c:v>11.3</c:v>
                </c:pt>
                <c:pt idx="363">
                  <c:v>13.2</c:v>
                </c:pt>
                <c:pt idx="364">
                  <c:v>48</c:v>
                </c:pt>
                <c:pt idx="365">
                  <c:v>10.1</c:v>
                </c:pt>
                <c:pt idx="366">
                  <c:v>22.9</c:v>
                </c:pt>
                <c:pt idx="367">
                  <c:v>22.7</c:v>
                </c:pt>
                <c:pt idx="368">
                  <c:v>21</c:v>
                </c:pt>
                <c:pt idx="369">
                  <c:v>19</c:v>
                </c:pt>
                <c:pt idx="370">
                  <c:v>17</c:v>
                </c:pt>
                <c:pt idx="371">
                  <c:v>15</c:v>
                </c:pt>
                <c:pt idx="372">
                  <c:v>12.303512740865875</c:v>
                </c:pt>
                <c:pt idx="373">
                  <c:v>10.8</c:v>
                </c:pt>
                <c:pt idx="374">
                  <c:v>18.600000000000001</c:v>
                </c:pt>
                <c:pt idx="375">
                  <c:v>3.3</c:v>
                </c:pt>
                <c:pt idx="376">
                  <c:v>9.6999999999999993</c:v>
                </c:pt>
                <c:pt idx="377">
                  <c:v>17</c:v>
                </c:pt>
                <c:pt idx="378">
                  <c:v>13.8</c:v>
                </c:pt>
                <c:pt idx="379">
                  <c:v>21.9</c:v>
                </c:pt>
                <c:pt idx="380">
                  <c:v>19</c:v>
                </c:pt>
                <c:pt idx="381">
                  <c:v>12.4</c:v>
                </c:pt>
                <c:pt idx="382">
                  <c:v>15.8</c:v>
                </c:pt>
                <c:pt idx="383">
                  <c:v>18.399999999999999</c:v>
                </c:pt>
                <c:pt idx="384">
                  <c:v>18.100000000000001</c:v>
                </c:pt>
                <c:pt idx="385">
                  <c:v>7.9</c:v>
                </c:pt>
                <c:pt idx="386">
                  <c:v>14.9</c:v>
                </c:pt>
                <c:pt idx="387">
                  <c:v>13.3</c:v>
                </c:pt>
                <c:pt idx="388">
                  <c:v>12.820048005906719</c:v>
                </c:pt>
                <c:pt idx="389">
                  <c:v>14.5</c:v>
                </c:pt>
                <c:pt idx="390">
                  <c:v>12.026793443659427</c:v>
                </c:pt>
                <c:pt idx="391">
                  <c:v>13.6</c:v>
                </c:pt>
                <c:pt idx="392">
                  <c:v>14.9</c:v>
                </c:pt>
                <c:pt idx="393">
                  <c:v>17.190644972595955</c:v>
                </c:pt>
                <c:pt idx="394">
                  <c:v>17.524902539644373</c:v>
                </c:pt>
                <c:pt idx="395">
                  <c:v>14.20217959250496</c:v>
                </c:pt>
                <c:pt idx="396">
                  <c:v>16.445871076089318</c:v>
                </c:pt>
                <c:pt idx="397">
                  <c:v>6.5390378469205084</c:v>
                </c:pt>
                <c:pt idx="398">
                  <c:v>14.723406219183023</c:v>
                </c:pt>
                <c:pt idx="399">
                  <c:v>8.7941581016010648</c:v>
                </c:pt>
                <c:pt idx="400">
                  <c:v>9.0044090123812985</c:v>
                </c:pt>
                <c:pt idx="401">
                  <c:v>15.19504972909872</c:v>
                </c:pt>
                <c:pt idx="402">
                  <c:v>12.762983627309131</c:v>
                </c:pt>
                <c:pt idx="403">
                  <c:v>16.852894757212045</c:v>
                </c:pt>
                <c:pt idx="404">
                  <c:v>17.192835455237223</c:v>
                </c:pt>
                <c:pt idx="405">
                  <c:v>12.193633662144913</c:v>
                </c:pt>
                <c:pt idx="406">
                  <c:v>17.524902539644373</c:v>
                </c:pt>
                <c:pt idx="407">
                  <c:v>15.422684331754168</c:v>
                </c:pt>
                <c:pt idx="408">
                  <c:v>15.070535410082407</c:v>
                </c:pt>
                <c:pt idx="409">
                  <c:v>9.6911990416103801</c:v>
                </c:pt>
                <c:pt idx="410">
                  <c:v>12.208369086371784</c:v>
                </c:pt>
                <c:pt idx="411">
                  <c:v>6.6161684731644321</c:v>
                </c:pt>
                <c:pt idx="412">
                  <c:v>13.783231038716075</c:v>
                </c:pt>
                <c:pt idx="413">
                  <c:v>18.200845341098351</c:v>
                </c:pt>
                <c:pt idx="414">
                  <c:v>13.498307709544353</c:v>
                </c:pt>
                <c:pt idx="415">
                  <c:v>17.655413555174526</c:v>
                </c:pt>
                <c:pt idx="416">
                  <c:v>22.094030532721877</c:v>
                </c:pt>
                <c:pt idx="417">
                  <c:v>13.298228858989003</c:v>
                </c:pt>
                <c:pt idx="418">
                  <c:v>14.530840068420668</c:v>
                </c:pt>
                <c:pt idx="419">
                  <c:v>12.377225254751677</c:v>
                </c:pt>
                <c:pt idx="420">
                  <c:v>10.91052798273067</c:v>
                </c:pt>
                <c:pt idx="421">
                  <c:v>4.0682204033834299</c:v>
                </c:pt>
                <c:pt idx="422">
                  <c:v>8.1149322106866215</c:v>
                </c:pt>
                <c:pt idx="423">
                  <c:v>5.9123915415917674</c:v>
                </c:pt>
                <c:pt idx="424">
                  <c:v>11.860301624568713</c:v>
                </c:pt>
                <c:pt idx="425">
                  <c:v>14.191834390996982</c:v>
                </c:pt>
                <c:pt idx="426">
                  <c:v>14.966548759773191</c:v>
                </c:pt>
                <c:pt idx="427">
                  <c:v>19.260451151099481</c:v>
                </c:pt>
                <c:pt idx="428">
                  <c:v>17.192835455237223</c:v>
                </c:pt>
                <c:pt idx="429">
                  <c:v>15.517798619785259</c:v>
                </c:pt>
                <c:pt idx="430">
                  <c:v>19.318796691030194</c:v>
                </c:pt>
                <c:pt idx="431">
                  <c:v>20.331092008810682</c:v>
                </c:pt>
                <c:pt idx="432">
                  <c:v>18.500035971737333</c:v>
                </c:pt>
                <c:pt idx="433">
                  <c:v>7.7927734644702253</c:v>
                </c:pt>
                <c:pt idx="434">
                  <c:v>7.3142006377399467</c:v>
                </c:pt>
                <c:pt idx="435">
                  <c:v>5.9123915415917674</c:v>
                </c:pt>
                <c:pt idx="436">
                  <c:v>13.783231038716075</c:v>
                </c:pt>
                <c:pt idx="437">
                  <c:v>10.171190285126352</c:v>
                </c:pt>
                <c:pt idx="438">
                  <c:v>12.762983627309131</c:v>
                </c:pt>
                <c:pt idx="439">
                  <c:v>13.642819565362133</c:v>
                </c:pt>
                <c:pt idx="440">
                  <c:v>18.595778772750673</c:v>
                </c:pt>
                <c:pt idx="441">
                  <c:v>11.642755621091668</c:v>
                </c:pt>
                <c:pt idx="442">
                  <c:v>15.130114062765269</c:v>
                </c:pt>
                <c:pt idx="443">
                  <c:v>11.770592287050727</c:v>
                </c:pt>
                <c:pt idx="444">
                  <c:v>12.303512740865875</c:v>
                </c:pt>
                <c:pt idx="445">
                  <c:v>7.7927734644702253</c:v>
                </c:pt>
                <c:pt idx="446">
                  <c:v>7.3142006377399467</c:v>
                </c:pt>
                <c:pt idx="447">
                  <c:v>5.9123915415917674</c:v>
                </c:pt>
                <c:pt idx="448">
                  <c:v>9.952164213748258</c:v>
                </c:pt>
                <c:pt idx="449">
                  <c:v>11.17765079604809</c:v>
                </c:pt>
                <c:pt idx="450">
                  <c:v>7.5877369973558659</c:v>
                </c:pt>
                <c:pt idx="451">
                  <c:v>14.445338363324607</c:v>
                </c:pt>
                <c:pt idx="452">
                  <c:v>12.969031493758598</c:v>
                </c:pt>
                <c:pt idx="453">
                  <c:v>12.193633662144913</c:v>
                </c:pt>
                <c:pt idx="454">
                  <c:v>14.530840068420668</c:v>
                </c:pt>
                <c:pt idx="455">
                  <c:v>14.20217959250496</c:v>
                </c:pt>
                <c:pt idx="456">
                  <c:v>13.689942237896988</c:v>
                </c:pt>
                <c:pt idx="457">
                  <c:v>9.0562281207645796</c:v>
                </c:pt>
                <c:pt idx="458">
                  <c:v>4.9581964837676464</c:v>
                </c:pt>
                <c:pt idx="459">
                  <c:v>6.6161684731644321</c:v>
                </c:pt>
                <c:pt idx="460">
                  <c:v>9.952164213748258</c:v>
                </c:pt>
                <c:pt idx="461">
                  <c:v>9.1637211159714802</c:v>
                </c:pt>
                <c:pt idx="462">
                  <c:v>16.431851309229231</c:v>
                </c:pt>
                <c:pt idx="463">
                  <c:v>13.642819565362133</c:v>
                </c:pt>
                <c:pt idx="464">
                  <c:v>12.262539881192623</c:v>
                </c:pt>
                <c:pt idx="465">
                  <c:v>9.9963151324697908</c:v>
                </c:pt>
                <c:pt idx="466">
                  <c:v>17.524902539644373</c:v>
                </c:pt>
                <c:pt idx="467">
                  <c:v>8.1517208279913476</c:v>
                </c:pt>
                <c:pt idx="468">
                  <c:v>6.6814537708867672</c:v>
                </c:pt>
                <c:pt idx="469">
                  <c:v>5.9163183058991686</c:v>
                </c:pt>
                <c:pt idx="470">
                  <c:v>8.1149322106866215</c:v>
                </c:pt>
                <c:pt idx="471">
                  <c:v>7.3315712135136337</c:v>
                </c:pt>
                <c:pt idx="472">
                  <c:v>8.0613884520337944</c:v>
                </c:pt>
                <c:pt idx="473">
                  <c:v>15.19504972909872</c:v>
                </c:pt>
                <c:pt idx="474">
                  <c:v>13.498307709544353</c:v>
                </c:pt>
                <c:pt idx="475">
                  <c:v>13.642819565362133</c:v>
                </c:pt>
                <c:pt idx="476">
                  <c:v>17.894587778263162</c:v>
                </c:pt>
                <c:pt idx="477">
                  <c:v>17.190644972595955</c:v>
                </c:pt>
                <c:pt idx="478">
                  <c:v>10.929527157975386</c:v>
                </c:pt>
                <c:pt idx="479">
                  <c:v>8.752082807051595</c:v>
                </c:pt>
                <c:pt idx="480">
                  <c:v>11.607891555881022</c:v>
                </c:pt>
                <c:pt idx="481">
                  <c:v>8.4233717721573704</c:v>
                </c:pt>
                <c:pt idx="482">
                  <c:v>13.04236030392442</c:v>
                </c:pt>
                <c:pt idx="483">
                  <c:v>8.0577973844231092</c:v>
                </c:pt>
                <c:pt idx="484">
                  <c:v>9.952164213748258</c:v>
                </c:pt>
                <c:pt idx="485">
                  <c:v>21.201611932644493</c:v>
                </c:pt>
                <c:pt idx="486">
                  <c:v>14.232814794215972</c:v>
                </c:pt>
                <c:pt idx="487">
                  <c:v>11.235263171474694</c:v>
                </c:pt>
                <c:pt idx="488">
                  <c:v>13.674738143693652</c:v>
                </c:pt>
                <c:pt idx="489">
                  <c:v>7.8175578403051347</c:v>
                </c:pt>
                <c:pt idx="490">
                  <c:v>15.130114062765269</c:v>
                </c:pt>
                <c:pt idx="491">
                  <c:v>11.164868959947569</c:v>
                </c:pt>
                <c:pt idx="492">
                  <c:v>10.211300880301177</c:v>
                </c:pt>
                <c:pt idx="493">
                  <c:v>7.1645982052116359</c:v>
                </c:pt>
                <c:pt idx="494">
                  <c:v>7.3142006377399467</c:v>
                </c:pt>
                <c:pt idx="495">
                  <c:v>7.3315712135136337</c:v>
                </c:pt>
                <c:pt idx="496">
                  <c:v>11.860301624568713</c:v>
                </c:pt>
                <c:pt idx="497">
                  <c:v>12.183195488985559</c:v>
                </c:pt>
                <c:pt idx="498">
                  <c:v>10.551586027919594</c:v>
                </c:pt>
                <c:pt idx="499">
                  <c:v>12.840300767399652</c:v>
                </c:pt>
                <c:pt idx="500">
                  <c:v>14.379701988948383</c:v>
                </c:pt>
                <c:pt idx="501">
                  <c:v>9.9963151324697908</c:v>
                </c:pt>
                <c:pt idx="502">
                  <c:v>13.331531633459303</c:v>
                </c:pt>
                <c:pt idx="503">
                  <c:v>11.164868959947569</c:v>
                </c:pt>
                <c:pt idx="504">
                  <c:v>9.5100713880888712</c:v>
                </c:pt>
                <c:pt idx="505">
                  <c:v>10.328158615695255</c:v>
                </c:pt>
                <c:pt idx="506">
                  <c:v>9.7356538324304722</c:v>
                </c:pt>
                <c:pt idx="507">
                  <c:v>5.2211882038827335</c:v>
                </c:pt>
                <c:pt idx="508">
                  <c:v>8.0613884520337944</c:v>
                </c:pt>
                <c:pt idx="509">
                  <c:v>14.191834390996982</c:v>
                </c:pt>
                <c:pt idx="510">
                  <c:v>13.498307709544353</c:v>
                </c:pt>
                <c:pt idx="511">
                  <c:v>12.840300767399652</c:v>
                </c:pt>
                <c:pt idx="512">
                  <c:v>14.379701988948383</c:v>
                </c:pt>
                <c:pt idx="513">
                  <c:v>9.9963151324697908</c:v>
                </c:pt>
                <c:pt idx="514">
                  <c:v>13.331531633459303</c:v>
                </c:pt>
                <c:pt idx="515">
                  <c:v>11.164868959947569</c:v>
                </c:pt>
                <c:pt idx="516">
                  <c:v>12.99749813231897</c:v>
                </c:pt>
                <c:pt idx="517">
                  <c:v>5.9163183058991686</c:v>
                </c:pt>
                <c:pt idx="518">
                  <c:v>5.7350202437236861</c:v>
                </c:pt>
                <c:pt idx="519">
                  <c:v>4.5436970968929025</c:v>
                </c:pt>
                <c:pt idx="520">
                  <c:v>5.2664022409480928</c:v>
                </c:pt>
                <c:pt idx="521">
                  <c:v>11.17765079604809</c:v>
                </c:pt>
                <c:pt idx="522">
                  <c:v>8.3306157027465915</c:v>
                </c:pt>
                <c:pt idx="523">
                  <c:v>14.445338363324607</c:v>
                </c:pt>
                <c:pt idx="524">
                  <c:v>10.137852421932356</c:v>
                </c:pt>
                <c:pt idx="525">
                  <c:v>7.8175578403051347</c:v>
                </c:pt>
                <c:pt idx="526">
                  <c:v>9.1245601821563032</c:v>
                </c:pt>
                <c:pt idx="527">
                  <c:v>11.770592287050727</c:v>
                </c:pt>
                <c:pt idx="528">
                  <c:v>14.380929414020065</c:v>
                </c:pt>
                <c:pt idx="529">
                  <c:v>7.1645982052116359</c:v>
                </c:pt>
                <c:pt idx="530">
                  <c:v>10.554712992134752</c:v>
                </c:pt>
                <c:pt idx="531">
                  <c:v>6.6161684731644321</c:v>
                </c:pt>
                <c:pt idx="532">
                  <c:v>10.904243029786373</c:v>
                </c:pt>
                <c:pt idx="533">
                  <c:v>13.187901600445132</c:v>
                </c:pt>
                <c:pt idx="534">
                  <c:v>7.5877369973558659</c:v>
                </c:pt>
                <c:pt idx="535">
                  <c:v>12.840300767399652</c:v>
                </c:pt>
                <c:pt idx="536">
                  <c:v>12.969031493758598</c:v>
                </c:pt>
                <c:pt idx="537">
                  <c:v>8.3602829409017989</c:v>
                </c:pt>
                <c:pt idx="538">
                  <c:v>11.530487211525122</c:v>
                </c:pt>
                <c:pt idx="539">
                  <c:v>11.770592287050727</c:v>
                </c:pt>
                <c:pt idx="540">
                  <c:v>8.8066787614903905</c:v>
                </c:pt>
                <c:pt idx="541">
                  <c:v>4.6805406125665581</c:v>
                </c:pt>
                <c:pt idx="542">
                  <c:v>7.3142006377399467</c:v>
                </c:pt>
                <c:pt idx="543">
                  <c:v>4.5436970968929025</c:v>
                </c:pt>
                <c:pt idx="544">
                  <c:v>9.0044090123812985</c:v>
                </c:pt>
                <c:pt idx="545">
                  <c:v>11.17765079604809</c:v>
                </c:pt>
                <c:pt idx="546">
                  <c:v>7.5877369973558659</c:v>
                </c:pt>
                <c:pt idx="547">
                  <c:v>11.235263171474694</c:v>
                </c:pt>
                <c:pt idx="548">
                  <c:v>10.137852421932356</c:v>
                </c:pt>
                <c:pt idx="549">
                  <c:v>8.9043674208583976</c:v>
                </c:pt>
                <c:pt idx="550">
                  <c:v>10.328232972060091</c:v>
                </c:pt>
                <c:pt idx="551">
                  <c:v>7.5526450388979507</c:v>
                </c:pt>
                <c:pt idx="552">
                  <c:v>8.100934795621912</c:v>
                </c:pt>
                <c:pt idx="553">
                  <c:v>4.6805406125665581</c:v>
                </c:pt>
                <c:pt idx="554">
                  <c:v>8.1149322106866215</c:v>
                </c:pt>
                <c:pt idx="555">
                  <c:v>5.9123915415917674</c:v>
                </c:pt>
                <c:pt idx="556">
                  <c:v>7.7794775030463681</c:v>
                </c:pt>
                <c:pt idx="557">
                  <c:v>9.6675883238543516</c:v>
                </c:pt>
                <c:pt idx="558">
                  <c:v>7.4389874039521189</c:v>
                </c:pt>
                <c:pt idx="559">
                  <c:v>8.5066992584022696</c:v>
                </c:pt>
                <c:pt idx="560">
                  <c:v>10.634362932137909</c:v>
                </c:pt>
                <c:pt idx="561">
                  <c:v>6.0910684685613701</c:v>
                </c:pt>
                <c:pt idx="562">
                  <c:v>7.0744878140238381</c:v>
                </c:pt>
                <c:pt idx="563">
                  <c:v>7.0146555903787329</c:v>
                </c:pt>
                <c:pt idx="564">
                  <c:v>8.7362135550931903</c:v>
                </c:pt>
                <c:pt idx="565">
                  <c:v>5.6680846327652024</c:v>
                </c:pt>
                <c:pt idx="566">
                  <c:v>5.8132036824283411</c:v>
                </c:pt>
                <c:pt idx="567">
                  <c:v>3.6209708694426803</c:v>
                </c:pt>
                <c:pt idx="568">
                  <c:v>7.873394631072129</c:v>
                </c:pt>
                <c:pt idx="569">
                  <c:v>11.077047352148885</c:v>
                </c:pt>
                <c:pt idx="570">
                  <c:v>6.7688435409549061</c:v>
                </c:pt>
                <c:pt idx="571">
                  <c:v>7.6239285806435451</c:v>
                </c:pt>
                <c:pt idx="572">
                  <c:v>9.2144228132699748</c:v>
                </c:pt>
                <c:pt idx="573">
                  <c:v>5.9300990542091148</c:v>
                </c:pt>
                <c:pt idx="574">
                  <c:v>6.8329373055952605</c:v>
                </c:pt>
                <c:pt idx="575">
                  <c:v>6.8952622968272186</c:v>
                </c:pt>
                <c:pt idx="576">
                  <c:v>8.030222833239165</c:v>
                </c:pt>
                <c:pt idx="577">
                  <c:v>7.6669388551144939</c:v>
                </c:pt>
                <c:pt idx="578">
                  <c:v>6.5996664556977986</c:v>
                </c:pt>
                <c:pt idx="579">
                  <c:v>5.2897120312769275</c:v>
                </c:pt>
                <c:pt idx="580">
                  <c:v>6.3707152956802791</c:v>
                </c:pt>
                <c:pt idx="581">
                  <c:v>7.8018321049167296</c:v>
                </c:pt>
                <c:pt idx="582">
                  <c:v>5.6644323437063218</c:v>
                </c:pt>
                <c:pt idx="583">
                  <c:v>11.588371442578184</c:v>
                </c:pt>
                <c:pt idx="584">
                  <c:v>8.6309897672503126</c:v>
                </c:pt>
                <c:pt idx="585">
                  <c:v>6.3059484719038776</c:v>
                </c:pt>
                <c:pt idx="586">
                  <c:v>8.7029055563033957</c:v>
                </c:pt>
                <c:pt idx="587">
                  <c:v>7.8460257548424295</c:v>
                </c:pt>
                <c:pt idx="588">
                  <c:v>8.5528926264190286</c:v>
                </c:pt>
                <c:pt idx="589">
                  <c:v>4.5270815640545576</c:v>
                </c:pt>
                <c:pt idx="590">
                  <c:v>4.2446564226052059</c:v>
                </c:pt>
                <c:pt idx="591">
                  <c:v>5.0368613315926174</c:v>
                </c:pt>
                <c:pt idx="592">
                  <c:v>8.4930339447178351</c:v>
                </c:pt>
                <c:pt idx="593">
                  <c:v>8.8227132231446888</c:v>
                </c:pt>
                <c:pt idx="594">
                  <c:v>9.0187254765685623</c:v>
                </c:pt>
                <c:pt idx="595">
                  <c:v>9.6864018914071153</c:v>
                </c:pt>
                <c:pt idx="596">
                  <c:v>9.1077550351159822</c:v>
                </c:pt>
                <c:pt idx="597">
                  <c:v>7.0224054768995092</c:v>
                </c:pt>
                <c:pt idx="598">
                  <c:v>7.533570950989656</c:v>
                </c:pt>
                <c:pt idx="599">
                  <c:v>8.0617752742160089</c:v>
                </c:pt>
                <c:pt idx="600">
                  <c:v>8.023150213592638</c:v>
                </c:pt>
                <c:pt idx="601">
                  <c:v>4.9204133760792192</c:v>
                </c:pt>
                <c:pt idx="602">
                  <c:v>5.1128057212778142</c:v>
                </c:pt>
                <c:pt idx="603">
                  <c:v>3.2421646328495792</c:v>
                </c:pt>
                <c:pt idx="604">
                  <c:v>8.4735911104556845</c:v>
                </c:pt>
                <c:pt idx="605">
                  <c:v>7.0138899754288131</c:v>
                </c:pt>
                <c:pt idx="606">
                  <c:v>7.3330814867029854</c:v>
                </c:pt>
                <c:pt idx="607">
                  <c:v>8.3461954988097755</c:v>
                </c:pt>
                <c:pt idx="608">
                  <c:v>11.618910680250785</c:v>
                </c:pt>
                <c:pt idx="609">
                  <c:v>7.400640189670721</c:v>
                </c:pt>
                <c:pt idx="610">
                  <c:v>10.803283726437842</c:v>
                </c:pt>
                <c:pt idx="611">
                  <c:v>10.197721494119664</c:v>
                </c:pt>
                <c:pt idx="612">
                  <c:v>6.5174509058335657</c:v>
                </c:pt>
                <c:pt idx="613">
                  <c:v>4.2637149931409422</c:v>
                </c:pt>
                <c:pt idx="614">
                  <c:v>5.0177157302758815</c:v>
                </c:pt>
                <c:pt idx="615">
                  <c:v>5.8426882834093847</c:v>
                </c:pt>
                <c:pt idx="616">
                  <c:v>6.2373025413351115</c:v>
                </c:pt>
                <c:pt idx="617">
                  <c:v>6.8570925600699866</c:v>
                </c:pt>
                <c:pt idx="618">
                  <c:v>7.3259378571635123</c:v>
                </c:pt>
                <c:pt idx="619">
                  <c:v>6.9016616624773137</c:v>
                </c:pt>
                <c:pt idx="620">
                  <c:v>8.2748457460132983</c:v>
                </c:pt>
                <c:pt idx="621">
                  <c:v>6.9954181846943975</c:v>
                </c:pt>
                <c:pt idx="622">
                  <c:v>8.1423859979361737</c:v>
                </c:pt>
                <c:pt idx="623">
                  <c:v>7.3373106599141487</c:v>
                </c:pt>
                <c:pt idx="624">
                  <c:v>7.1298336045073327</c:v>
                </c:pt>
                <c:pt idx="625">
                  <c:v>6.4267314900486818</c:v>
                </c:pt>
                <c:pt idx="626">
                  <c:v>6.0796718129171303</c:v>
                </c:pt>
                <c:pt idx="627">
                  <c:v>3.907499443130678</c:v>
                </c:pt>
                <c:pt idx="628">
                  <c:v>6.6867997673754518</c:v>
                </c:pt>
                <c:pt idx="629">
                  <c:v>10.362492314145653</c:v>
                </c:pt>
                <c:pt idx="630">
                  <c:v>5.0533241734686696</c:v>
                </c:pt>
                <c:pt idx="631">
                  <c:v>9.7746789591829835</c:v>
                </c:pt>
                <c:pt idx="632">
                  <c:v>6.7969046462266869</c:v>
                </c:pt>
                <c:pt idx="633">
                  <c:v>7.5359064423601607</c:v>
                </c:pt>
                <c:pt idx="634">
                  <c:v>9.1305823718069927</c:v>
                </c:pt>
                <c:pt idx="635">
                  <c:v>7.9658655646872338</c:v>
                </c:pt>
                <c:pt idx="636">
                  <c:v>7.8674864108305895</c:v>
                </c:pt>
                <c:pt idx="637">
                  <c:v>7.1120096519854314</c:v>
                </c:pt>
                <c:pt idx="638">
                  <c:v>6.3313503345119866</c:v>
                </c:pt>
                <c:pt idx="639">
                  <c:v>4.9620571360103432</c:v>
                </c:pt>
                <c:pt idx="640">
                  <c:v>6.3707152956802791</c:v>
                </c:pt>
                <c:pt idx="641">
                  <c:v>8.3468544798184823</c:v>
                </c:pt>
                <c:pt idx="642">
                  <c:v>7.1615948452514218</c:v>
                </c:pt>
                <c:pt idx="643">
                  <c:v>6.8053594067218182</c:v>
                </c:pt>
                <c:pt idx="644">
                  <c:v>6.7969046462266869</c:v>
                </c:pt>
                <c:pt idx="645">
                  <c:v>7.7471078331119001</c:v>
                </c:pt>
                <c:pt idx="646">
                  <c:v>6.0654265717906215</c:v>
                </c:pt>
                <c:pt idx="647">
                  <c:v>5.8413758380952361</c:v>
                </c:pt>
                <c:pt idx="648">
                  <c:v>7.2506207816016035</c:v>
                </c:pt>
                <c:pt idx="649">
                  <c:v>4.8465457489312884</c:v>
                </c:pt>
                <c:pt idx="650">
                  <c:v>4.9890868922057434</c:v>
                </c:pt>
                <c:pt idx="651">
                  <c:v>4.772425161580661</c:v>
                </c:pt>
                <c:pt idx="652">
                  <c:v>6.8691748622495856</c:v>
                </c:pt>
                <c:pt idx="653">
                  <c:v>9.2544374341727078</c:v>
                </c:pt>
                <c:pt idx="654">
                  <c:v>4.966932430030174</c:v>
                </c:pt>
                <c:pt idx="655">
                  <c:v>8.6110267021373925</c:v>
                </c:pt>
                <c:pt idx="656">
                  <c:v>8.9797200112175553</c:v>
                </c:pt>
                <c:pt idx="657">
                  <c:v>7.4547353767756555</c:v>
                </c:pt>
                <c:pt idx="658">
                  <c:v>7.3763091480802778</c:v>
                </c:pt>
                <c:pt idx="659">
                  <c:v>4.8934473876461038</c:v>
                </c:pt>
                <c:pt idx="660">
                  <c:v>9.2922592090574376</c:v>
                </c:pt>
                <c:pt idx="661">
                  <c:v>6.1277084985617334</c:v>
                </c:pt>
                <c:pt idx="662">
                  <c:v>4.9041765361731748</c:v>
                </c:pt>
                <c:pt idx="663">
                  <c:v>6.3067256194538004</c:v>
                </c:pt>
                <c:pt idx="664">
                  <c:v>7.7560263388439994</c:v>
                </c:pt>
                <c:pt idx="665">
                  <c:v>8.3973009646278225</c:v>
                </c:pt>
                <c:pt idx="666">
                  <c:v>7.4687836269346288</c:v>
                </c:pt>
                <c:pt idx="667">
                  <c:v>8.3667518396528067</c:v>
                </c:pt>
                <c:pt idx="668">
                  <c:v>9.2357533358318449</c:v>
                </c:pt>
                <c:pt idx="669">
                  <c:v>7.0655934368334847</c:v>
                </c:pt>
                <c:pt idx="670">
                  <c:v>8.1725311422848588</c:v>
                </c:pt>
                <c:pt idx="671">
                  <c:v>8.5658382814271814</c:v>
                </c:pt>
                <c:pt idx="672">
                  <c:v>8.9827394722008727</c:v>
                </c:pt>
                <c:pt idx="673">
                  <c:v>5.4079958148767266</c:v>
                </c:pt>
                <c:pt idx="674">
                  <c:v>5.5945122642860268</c:v>
                </c:pt>
                <c:pt idx="675">
                  <c:v>4.6915022798461328</c:v>
                </c:pt>
                <c:pt idx="676">
                  <c:v>8.4930339447178351</c:v>
                </c:pt>
                <c:pt idx="677">
                  <c:v>9.59706320646686</c:v>
                </c:pt>
                <c:pt idx="678">
                  <c:v>6.2956935241969019</c:v>
                </c:pt>
                <c:pt idx="679">
                  <c:v>11.427867682985694</c:v>
                </c:pt>
                <c:pt idx="680">
                  <c:v>12.085788921862971</c:v>
                </c:pt>
                <c:pt idx="681">
                  <c:v>7.346560206507057</c:v>
                </c:pt>
                <c:pt idx="682">
                  <c:v>9.0161538767700886</c:v>
                </c:pt>
                <c:pt idx="683">
                  <c:v>8.2656933355807141</c:v>
                </c:pt>
                <c:pt idx="684">
                  <c:v>7.0018482634934083</c:v>
                </c:pt>
                <c:pt idx="685">
                  <c:v>5.2349319258244407</c:v>
                </c:pt>
                <c:pt idx="686">
                  <c:v>4.5504310206022272</c:v>
                </c:pt>
                <c:pt idx="687">
                  <c:v>4.3966218253071299</c:v>
                </c:pt>
                <c:pt idx="688">
                  <c:v>4.8044570464952354</c:v>
                </c:pt>
                <c:pt idx="689">
                  <c:v>8.3266750245947563</c:v>
                </c:pt>
                <c:pt idx="690">
                  <c:v>8.6167498473003441</c:v>
                </c:pt>
                <c:pt idx="691">
                  <c:v>10.039510162510602</c:v>
                </c:pt>
                <c:pt idx="692">
                  <c:v>11.56229365318708</c:v>
                </c:pt>
                <c:pt idx="693">
                  <c:v>7.1519997666944191</c:v>
                </c:pt>
                <c:pt idx="694">
                  <c:v>8.6607289030932009</c:v>
                </c:pt>
                <c:pt idx="695">
                  <c:v>6.0136918676656999</c:v>
                </c:pt>
                <c:pt idx="696">
                  <c:v>6.4889112273133556</c:v>
                </c:pt>
                <c:pt idx="697">
                  <c:v>4.7174067646471283</c:v>
                </c:pt>
                <c:pt idx="698">
                  <c:v>4.5306821604988556</c:v>
                </c:pt>
                <c:pt idx="699">
                  <c:v>4.3499809306779174</c:v>
                </c:pt>
                <c:pt idx="700">
                  <c:v>5.4848318391575255</c:v>
                </c:pt>
                <c:pt idx="701">
                  <c:v>9.556760791321242</c:v>
                </c:pt>
                <c:pt idx="702">
                  <c:v>5.6357056608836587</c:v>
                </c:pt>
                <c:pt idx="703">
                  <c:v>10.834003772493457</c:v>
                </c:pt>
                <c:pt idx="704">
                  <c:v>10.293950945676347</c:v>
                </c:pt>
                <c:pt idx="705">
                  <c:v>6.2522016811915408</c:v>
                </c:pt>
                <c:pt idx="706">
                  <c:v>7.7443627713373999</c:v>
                </c:pt>
                <c:pt idx="707">
                  <c:v>5.5446290617889105</c:v>
                </c:pt>
                <c:pt idx="708">
                  <c:v>6.873765366661746</c:v>
                </c:pt>
                <c:pt idx="709">
                  <c:v>4.0987374926369995</c:v>
                </c:pt>
                <c:pt idx="710">
                  <c:v>3.4733973735973835</c:v>
                </c:pt>
                <c:pt idx="711">
                  <c:v>3.2676424481147683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E0-465D-AE5B-14D52FF28C89}"/>
            </c:ext>
          </c:extLst>
        </c:ser>
        <c:ser>
          <c:idx val="1"/>
          <c:order val="3"/>
          <c:tx>
            <c:v>Decay line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'Exercise 4 solution'!$E$30:$E$31</c:f>
              <c:numCache>
                <c:formatCode>m/d/yyyy</c:formatCode>
                <c:ptCount val="2"/>
                <c:pt idx="0">
                  <c:v>41061</c:v>
                </c:pt>
                <c:pt idx="1">
                  <c:v>18415</c:v>
                </c:pt>
              </c:numCache>
            </c:numRef>
          </c:xVal>
          <c:yVal>
            <c:numRef>
              <c:f>'Exercise 4 solution'!$F$30:$F$31</c:f>
              <c:numCache>
                <c:formatCode>0</c:formatCode>
                <c:ptCount val="2"/>
                <c:pt idx="0" formatCode="General">
                  <c:v>4.5</c:v>
                </c:pt>
                <c:pt idx="1">
                  <c:v>147.27742869638899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E0-465D-AE5B-14D52FF28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255136"/>
        <c:axId val="662253888"/>
      </c:scatterChart>
      <c:valAx>
        <c:axId val="662255136"/>
        <c:scaling>
          <c:orientation val="minMax"/>
          <c:min val="1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2074831057718"/>
              <c:y val="0.88917191655525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53888"/>
        <c:crosses val="autoZero"/>
        <c:crossBetween val="midCat"/>
      </c:valAx>
      <c:valAx>
        <c:axId val="66225388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Atmospheric </a:t>
                </a:r>
                <a:r>
                  <a:rPr lang="en-US" baseline="30000"/>
                  <a:t>3</a:t>
                </a:r>
                <a:r>
                  <a:rPr lang="en-US" baseline="0"/>
                  <a:t>H (TU)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2.6723486504649771E-2"/>
              <c:y val="0.28469607826447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55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4772872615586"/>
          <c:y val="5.5161273516676435E-2"/>
          <c:w val="0.26546699401825952"/>
          <c:h val="0.18024783572526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2802701682958"/>
          <c:y val="3.9331279209393624E-2"/>
          <c:w val="0.79346625282760797"/>
          <c:h val="0.76336422815381266"/>
        </c:manualLayout>
      </c:layout>
      <c:scatterChart>
        <c:scatterStyle val="lineMarker"/>
        <c:varyColors val="0"/>
        <c:ser>
          <c:idx val="0"/>
          <c:order val="0"/>
          <c:tx>
            <c:v>Annual precip-weighted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'Exercise 4 solution'!$Z$2:$Z$71</c:f>
              <c:numCache>
                <c:formatCode>m/d/yyyy</c:formatCode>
                <c:ptCount val="7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solution'!$U$2:$U$71</c:f>
              <c:numCache>
                <c:formatCode>0.0</c:formatCode>
                <c:ptCount val="70"/>
                <c:pt idx="0">
                  <c:v>10.164859087212772</c:v>
                </c:pt>
                <c:pt idx="1">
                  <c:v>240.18960805361496</c:v>
                </c:pt>
                <c:pt idx="2">
                  <c:v>48.796421866969204</c:v>
                </c:pt>
                <c:pt idx="3">
                  <c:v>163.47789736017739</c:v>
                </c:pt>
                <c:pt idx="4">
                  <c:v>104.02263221052674</c:v>
                </c:pt>
                <c:pt idx="5">
                  <c:v>456.28748852948229</c:v>
                </c:pt>
                <c:pt idx="6">
                  <c:v>477.41304507561705</c:v>
                </c:pt>
                <c:pt idx="7">
                  <c:v>140.73209413757908</c:v>
                </c:pt>
                <c:pt idx="8">
                  <c:v>146.75760825654743</c:v>
                </c:pt>
                <c:pt idx="9">
                  <c:v>817.91551574311814</c:v>
                </c:pt>
                <c:pt idx="10">
                  <c:v>2280.5484693877547</c:v>
                </c:pt>
                <c:pt idx="11">
                  <c:v>1747.335307179867</c:v>
                </c:pt>
                <c:pt idx="12">
                  <c:v>677.4701767347533</c:v>
                </c:pt>
                <c:pt idx="13">
                  <c:v>483.3401015228427</c:v>
                </c:pt>
                <c:pt idx="14">
                  <c:v>270.21651716671818</c:v>
                </c:pt>
                <c:pt idx="15">
                  <c:v>197.47330347915951</c:v>
                </c:pt>
                <c:pt idx="16">
                  <c:v>209.75161402822263</c:v>
                </c:pt>
                <c:pt idx="17">
                  <c:v>171.7568893528184</c:v>
                </c:pt>
                <c:pt idx="18">
                  <c:v>169.89175369103353</c:v>
                </c:pt>
                <c:pt idx="19">
                  <c:v>81.781611442861745</c:v>
                </c:pt>
                <c:pt idx="20">
                  <c:v>56.190308594746242</c:v>
                </c:pt>
                <c:pt idx="21">
                  <c:v>78.021518862002793</c:v>
                </c:pt>
                <c:pt idx="22">
                  <c:v>54.990050762307398</c:v>
                </c:pt>
                <c:pt idx="23">
                  <c:v>48.822722381528294</c:v>
                </c:pt>
                <c:pt idx="24">
                  <c:v>50.300591891092047</c:v>
                </c:pt>
                <c:pt idx="25">
                  <c:v>59.816086671043983</c:v>
                </c:pt>
                <c:pt idx="26">
                  <c:v>36.002435677530016</c:v>
                </c:pt>
                <c:pt idx="27">
                  <c:v>31.514602587800361</c:v>
                </c:pt>
                <c:pt idx="28">
                  <c:v>37.989685961419042</c:v>
                </c:pt>
                <c:pt idx="29">
                  <c:v>27.86447688501962</c:v>
                </c:pt>
                <c:pt idx="30">
                  <c:v>20.489100769622848</c:v>
                </c:pt>
                <c:pt idx="31">
                  <c:v>17.500027903447997</c:v>
                </c:pt>
                <c:pt idx="32">
                  <c:v>16.106470397929471</c:v>
                </c:pt>
                <c:pt idx="33">
                  <c:v>13.823142100229612</c:v>
                </c:pt>
                <c:pt idx="34">
                  <c:v>14.354651976977713</c:v>
                </c:pt>
                <c:pt idx="35">
                  <c:v>14.090889739158476</c:v>
                </c:pt>
                <c:pt idx="36">
                  <c:v>17.062556789873184</c:v>
                </c:pt>
                <c:pt idx="37">
                  <c:v>13.591366461710159</c:v>
                </c:pt>
                <c:pt idx="38">
                  <c:v>11.15454705268219</c:v>
                </c:pt>
                <c:pt idx="39">
                  <c:v>11.95730038678207</c:v>
                </c:pt>
                <c:pt idx="40">
                  <c:v>12.690498441526346</c:v>
                </c:pt>
                <c:pt idx="41">
                  <c:v>10.819416238818111</c:v>
                </c:pt>
                <c:pt idx="42">
                  <c:v>12.100414529112399</c:v>
                </c:pt>
                <c:pt idx="43">
                  <c:v>11.900892795090925</c:v>
                </c:pt>
                <c:pt idx="44">
                  <c:v>10.321423912936185</c:v>
                </c:pt>
                <c:pt idx="45">
                  <c:v>9.8775985207326951</c:v>
                </c:pt>
                <c:pt idx="46">
                  <c:v>9.3937103341967934</c:v>
                </c:pt>
                <c:pt idx="47">
                  <c:v>7.2682820161573103</c:v>
                </c:pt>
                <c:pt idx="48">
                  <c:v>8.0684940437397721</c:v>
                </c:pt>
                <c:pt idx="49">
                  <c:v>7.6281581946828689</c:v>
                </c:pt>
                <c:pt idx="50">
                  <c:v>7.6054934493161568</c:v>
                </c:pt>
                <c:pt idx="51">
                  <c:v>8.172345055376832</c:v>
                </c:pt>
                <c:pt idx="52">
                  <c:v>7.1443422096691096</c:v>
                </c:pt>
                <c:pt idx="53">
                  <c:v>7.4124926156548296</c:v>
                </c:pt>
                <c:pt idx="54">
                  <c:v>6.4288090288373914</c:v>
                </c:pt>
                <c:pt idx="55">
                  <c:v>7.4806739659036738</c:v>
                </c:pt>
                <c:pt idx="56">
                  <c:v>7.1555536381534477</c:v>
                </c:pt>
                <c:pt idx="57">
                  <c:v>8.3258970696271106</c:v>
                </c:pt>
                <c:pt idx="58">
                  <c:v>7.764194233963587</c:v>
                </c:pt>
                <c:pt idx="59">
                  <c:v>7.6477600094351565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48-4972-937F-95CEA815D8EE}"/>
            </c:ext>
          </c:extLst>
        </c:ser>
        <c:ser>
          <c:idx val="3"/>
          <c:order val="1"/>
          <c:tx>
            <c:v>Annual mean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'Exercise 4 solution'!$Z$2:$Z$61</c:f>
              <c:numCache>
                <c:formatCode>m/d/yyyy</c:formatCode>
                <c:ptCount val="6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solution'!$V$2:$V$61</c:f>
              <c:numCache>
                <c:formatCode>0.0</c:formatCode>
                <c:ptCount val="60"/>
                <c:pt idx="0">
                  <c:v>22.545454415400901</c:v>
                </c:pt>
                <c:pt idx="1">
                  <c:v>228.06365613158704</c:v>
                </c:pt>
                <c:pt idx="2">
                  <c:v>36.274241522724779</c:v>
                </c:pt>
                <c:pt idx="3">
                  <c:v>113.62438756623901</c:v>
                </c:pt>
                <c:pt idx="4">
                  <c:v>95.017199421362193</c:v>
                </c:pt>
                <c:pt idx="5">
                  <c:v>387.26856654787963</c:v>
                </c:pt>
                <c:pt idx="6">
                  <c:v>404.82569118810829</c:v>
                </c:pt>
                <c:pt idx="7">
                  <c:v>114.8984221330192</c:v>
                </c:pt>
                <c:pt idx="8">
                  <c:v>163.95652563295971</c:v>
                </c:pt>
                <c:pt idx="9">
                  <c:v>769.37749441668075</c:v>
                </c:pt>
                <c:pt idx="10">
                  <c:v>1870.8333333333333</c:v>
                </c:pt>
                <c:pt idx="11">
                  <c:v>1638.3333333333333</c:v>
                </c:pt>
                <c:pt idx="12">
                  <c:v>628.0980496844212</c:v>
                </c:pt>
                <c:pt idx="13">
                  <c:v>477.5</c:v>
                </c:pt>
                <c:pt idx="14">
                  <c:v>259.58333333333331</c:v>
                </c:pt>
                <c:pt idx="15">
                  <c:v>212.5</c:v>
                </c:pt>
                <c:pt idx="16">
                  <c:v>180.83111342428154</c:v>
                </c:pt>
                <c:pt idx="17">
                  <c:v>164.79166666666666</c:v>
                </c:pt>
                <c:pt idx="18">
                  <c:v>165.47499999999999</c:v>
                </c:pt>
                <c:pt idx="19">
                  <c:v>81.487215954937639</c:v>
                </c:pt>
                <c:pt idx="20">
                  <c:v>59.483333333333341</c:v>
                </c:pt>
                <c:pt idx="21">
                  <c:v>74.419270650298003</c:v>
                </c:pt>
                <c:pt idx="22">
                  <c:v>52.655270877770818</c:v>
                </c:pt>
                <c:pt idx="23">
                  <c:v>44.140918414878875</c:v>
                </c:pt>
                <c:pt idx="24">
                  <c:v>48.474999999999994</c:v>
                </c:pt>
                <c:pt idx="25">
                  <c:v>61.79999999999999</c:v>
                </c:pt>
                <c:pt idx="26">
                  <c:v>36.725000000000001</c:v>
                </c:pt>
                <c:pt idx="27">
                  <c:v>33.208333333333336</c:v>
                </c:pt>
                <c:pt idx="28">
                  <c:v>36.063862046397816</c:v>
                </c:pt>
                <c:pt idx="29">
                  <c:v>32.357846508466757</c:v>
                </c:pt>
                <c:pt idx="30">
                  <c:v>20.723575948805504</c:v>
                </c:pt>
                <c:pt idx="31">
                  <c:v>18.391959395072156</c:v>
                </c:pt>
                <c:pt idx="32">
                  <c:v>15.183333333333335</c:v>
                </c:pt>
                <c:pt idx="33">
                  <c:v>13.605586816508781</c:v>
                </c:pt>
                <c:pt idx="34">
                  <c:v>13.311305427167575</c:v>
                </c:pt>
                <c:pt idx="35">
                  <c:v>12.870349541484087</c:v>
                </c:pt>
                <c:pt idx="36">
                  <c:v>14.346588359736751</c:v>
                </c:pt>
                <c:pt idx="37">
                  <c:v>11.735195303736655</c:v>
                </c:pt>
                <c:pt idx="38">
                  <c:v>10.948259208574967</c:v>
                </c:pt>
                <c:pt idx="39">
                  <c:v>10.430859173882951</c:v>
                </c:pt>
                <c:pt idx="40">
                  <c:v>12.191319099025918</c:v>
                </c:pt>
                <c:pt idx="41">
                  <c:v>11.369233671296785</c:v>
                </c:pt>
                <c:pt idx="42">
                  <c:v>10.925239471982993</c:v>
                </c:pt>
                <c:pt idx="43">
                  <c:v>10.554731901136213</c:v>
                </c:pt>
                <c:pt idx="44">
                  <c:v>9.7322482432535669</c:v>
                </c:pt>
                <c:pt idx="45">
                  <c:v>9.5413077864094227</c:v>
                </c:pt>
                <c:pt idx="46">
                  <c:v>8.561413082622968</c:v>
                </c:pt>
                <c:pt idx="47">
                  <c:v>7.3371500028405308</c:v>
                </c:pt>
                <c:pt idx="48">
                  <c:v>7.4835396458374506</c:v>
                </c:pt>
                <c:pt idx="49">
                  <c:v>7.1060593901544102</c:v>
                </c:pt>
                <c:pt idx="50">
                  <c:v>7.4204096014048844</c:v>
                </c:pt>
                <c:pt idx="51">
                  <c:v>7.7357403395446704</c:v>
                </c:pt>
                <c:pt idx="52">
                  <c:v>6.8013076300173125</c:v>
                </c:pt>
                <c:pt idx="53">
                  <c:v>7.4649548143826818</c:v>
                </c:pt>
                <c:pt idx="54">
                  <c:v>6.4161681250846456</c:v>
                </c:pt>
                <c:pt idx="55">
                  <c:v>7.0863877679629654</c:v>
                </c:pt>
                <c:pt idx="56">
                  <c:v>7.4754440664705326</c:v>
                </c:pt>
                <c:pt idx="57">
                  <c:v>7.8093073111929456</c:v>
                </c:pt>
                <c:pt idx="58">
                  <c:v>7.1052572795565476</c:v>
                </c:pt>
                <c:pt idx="59">
                  <c:v>6.5883324337384153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48-4972-937F-95CEA815D8EE}"/>
            </c:ext>
          </c:extLst>
        </c:ser>
        <c:ser>
          <c:idx val="2"/>
          <c:order val="2"/>
          <c:tx>
            <c:v>Monthly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10000"/>
                </a:schemeClr>
              </a:solidFill>
              <a:ln w="9525">
                <a:solidFill>
                  <a:schemeClr val="accent1">
                    <a:alpha val="20000"/>
                  </a:schemeClr>
                </a:solidFill>
              </a:ln>
              <a:effectLst/>
            </c:spPr>
          </c:marker>
          <c:xVal>
            <c:numRef>
              <c:f>'Exercise 4 solution'!$AB$2:$AB$713</c:f>
              <c:numCache>
                <c:formatCode>m/d/yyyy</c:formatCode>
                <c:ptCount val="712"/>
                <c:pt idx="0">
                  <c:v>19586</c:v>
                </c:pt>
                <c:pt idx="1">
                  <c:v>19617</c:v>
                </c:pt>
                <c:pt idx="2">
                  <c:v>19647</c:v>
                </c:pt>
                <c:pt idx="3">
                  <c:v>19678</c:v>
                </c:pt>
                <c:pt idx="4">
                  <c:v>19708</c:v>
                </c:pt>
                <c:pt idx="5">
                  <c:v>19739</c:v>
                </c:pt>
                <c:pt idx="6">
                  <c:v>19798</c:v>
                </c:pt>
                <c:pt idx="7">
                  <c:v>19829</c:v>
                </c:pt>
                <c:pt idx="8">
                  <c:v>19859</c:v>
                </c:pt>
                <c:pt idx="9">
                  <c:v>19890</c:v>
                </c:pt>
                <c:pt idx="10">
                  <c:v>19920</c:v>
                </c:pt>
                <c:pt idx="11">
                  <c:v>19951</c:v>
                </c:pt>
                <c:pt idx="12">
                  <c:v>19982</c:v>
                </c:pt>
                <c:pt idx="13">
                  <c:v>20012</c:v>
                </c:pt>
                <c:pt idx="14">
                  <c:v>20043</c:v>
                </c:pt>
                <c:pt idx="15">
                  <c:v>20073</c:v>
                </c:pt>
                <c:pt idx="16">
                  <c:v>20104</c:v>
                </c:pt>
                <c:pt idx="17">
                  <c:v>20135</c:v>
                </c:pt>
                <c:pt idx="18">
                  <c:v>20163</c:v>
                </c:pt>
                <c:pt idx="19">
                  <c:v>20194</c:v>
                </c:pt>
                <c:pt idx="20">
                  <c:v>20224</c:v>
                </c:pt>
                <c:pt idx="21">
                  <c:v>20255</c:v>
                </c:pt>
                <c:pt idx="22">
                  <c:v>20285</c:v>
                </c:pt>
                <c:pt idx="23">
                  <c:v>20316</c:v>
                </c:pt>
                <c:pt idx="24">
                  <c:v>20347</c:v>
                </c:pt>
                <c:pt idx="25">
                  <c:v>20377</c:v>
                </c:pt>
                <c:pt idx="26">
                  <c:v>20408</c:v>
                </c:pt>
                <c:pt idx="27">
                  <c:v>20438</c:v>
                </c:pt>
                <c:pt idx="28">
                  <c:v>20469</c:v>
                </c:pt>
                <c:pt idx="29">
                  <c:v>20500</c:v>
                </c:pt>
                <c:pt idx="30">
                  <c:v>20529</c:v>
                </c:pt>
                <c:pt idx="31">
                  <c:v>20560</c:v>
                </c:pt>
                <c:pt idx="32">
                  <c:v>20590</c:v>
                </c:pt>
                <c:pt idx="33">
                  <c:v>20621</c:v>
                </c:pt>
                <c:pt idx="34">
                  <c:v>20651</c:v>
                </c:pt>
                <c:pt idx="35">
                  <c:v>20682</c:v>
                </c:pt>
                <c:pt idx="36">
                  <c:v>20713</c:v>
                </c:pt>
                <c:pt idx="37">
                  <c:v>20743</c:v>
                </c:pt>
                <c:pt idx="38">
                  <c:v>20774</c:v>
                </c:pt>
                <c:pt idx="39">
                  <c:v>20804</c:v>
                </c:pt>
                <c:pt idx="40">
                  <c:v>20835</c:v>
                </c:pt>
                <c:pt idx="41">
                  <c:v>20866</c:v>
                </c:pt>
                <c:pt idx="42">
                  <c:v>20894</c:v>
                </c:pt>
                <c:pt idx="43">
                  <c:v>20925</c:v>
                </c:pt>
                <c:pt idx="44">
                  <c:v>20955</c:v>
                </c:pt>
                <c:pt idx="45">
                  <c:v>20986</c:v>
                </c:pt>
                <c:pt idx="46">
                  <c:v>21016</c:v>
                </c:pt>
                <c:pt idx="47">
                  <c:v>21047</c:v>
                </c:pt>
                <c:pt idx="48">
                  <c:v>21078</c:v>
                </c:pt>
                <c:pt idx="49">
                  <c:v>21108</c:v>
                </c:pt>
                <c:pt idx="50">
                  <c:v>21139</c:v>
                </c:pt>
                <c:pt idx="51">
                  <c:v>21169</c:v>
                </c:pt>
                <c:pt idx="52">
                  <c:v>21200</c:v>
                </c:pt>
                <c:pt idx="53">
                  <c:v>21231</c:v>
                </c:pt>
                <c:pt idx="54">
                  <c:v>21259</c:v>
                </c:pt>
                <c:pt idx="55">
                  <c:v>21290</c:v>
                </c:pt>
                <c:pt idx="56">
                  <c:v>21320</c:v>
                </c:pt>
                <c:pt idx="57">
                  <c:v>21351</c:v>
                </c:pt>
                <c:pt idx="58">
                  <c:v>21381</c:v>
                </c:pt>
                <c:pt idx="59">
                  <c:v>21412</c:v>
                </c:pt>
                <c:pt idx="60">
                  <c:v>21443</c:v>
                </c:pt>
                <c:pt idx="61">
                  <c:v>21473</c:v>
                </c:pt>
                <c:pt idx="62">
                  <c:v>21504</c:v>
                </c:pt>
                <c:pt idx="63">
                  <c:v>21534</c:v>
                </c:pt>
                <c:pt idx="64">
                  <c:v>21565</c:v>
                </c:pt>
                <c:pt idx="65">
                  <c:v>21596</c:v>
                </c:pt>
                <c:pt idx="66">
                  <c:v>21624</c:v>
                </c:pt>
                <c:pt idx="67">
                  <c:v>21655</c:v>
                </c:pt>
                <c:pt idx="68">
                  <c:v>21685</c:v>
                </c:pt>
                <c:pt idx="69">
                  <c:v>21716</c:v>
                </c:pt>
                <c:pt idx="70">
                  <c:v>21746</c:v>
                </c:pt>
                <c:pt idx="71">
                  <c:v>21777</c:v>
                </c:pt>
                <c:pt idx="72">
                  <c:v>21808</c:v>
                </c:pt>
                <c:pt idx="73">
                  <c:v>21838</c:v>
                </c:pt>
                <c:pt idx="74">
                  <c:v>21869</c:v>
                </c:pt>
                <c:pt idx="75">
                  <c:v>21899</c:v>
                </c:pt>
                <c:pt idx="76">
                  <c:v>21930</c:v>
                </c:pt>
                <c:pt idx="77">
                  <c:v>21961</c:v>
                </c:pt>
                <c:pt idx="78">
                  <c:v>21990</c:v>
                </c:pt>
                <c:pt idx="79">
                  <c:v>22021</c:v>
                </c:pt>
                <c:pt idx="80">
                  <c:v>22051</c:v>
                </c:pt>
                <c:pt idx="81">
                  <c:v>22082</c:v>
                </c:pt>
                <c:pt idx="82">
                  <c:v>22112</c:v>
                </c:pt>
                <c:pt idx="83">
                  <c:v>22143</c:v>
                </c:pt>
                <c:pt idx="84">
                  <c:v>22174</c:v>
                </c:pt>
                <c:pt idx="85">
                  <c:v>22204</c:v>
                </c:pt>
                <c:pt idx="86">
                  <c:v>22235</c:v>
                </c:pt>
                <c:pt idx="87">
                  <c:v>22265</c:v>
                </c:pt>
                <c:pt idx="88">
                  <c:v>22296</c:v>
                </c:pt>
                <c:pt idx="89">
                  <c:v>22327</c:v>
                </c:pt>
                <c:pt idx="90">
                  <c:v>22355</c:v>
                </c:pt>
                <c:pt idx="91">
                  <c:v>22386</c:v>
                </c:pt>
                <c:pt idx="92">
                  <c:v>22416</c:v>
                </c:pt>
                <c:pt idx="93">
                  <c:v>22447</c:v>
                </c:pt>
                <c:pt idx="94">
                  <c:v>22477</c:v>
                </c:pt>
                <c:pt idx="95">
                  <c:v>22508</c:v>
                </c:pt>
                <c:pt idx="96">
                  <c:v>22539</c:v>
                </c:pt>
                <c:pt idx="97">
                  <c:v>22569</c:v>
                </c:pt>
                <c:pt idx="98">
                  <c:v>22600</c:v>
                </c:pt>
                <c:pt idx="99">
                  <c:v>22630</c:v>
                </c:pt>
                <c:pt idx="100">
                  <c:v>22661</c:v>
                </c:pt>
                <c:pt idx="101">
                  <c:v>22692</c:v>
                </c:pt>
                <c:pt idx="102">
                  <c:v>22720</c:v>
                </c:pt>
                <c:pt idx="103">
                  <c:v>22751</c:v>
                </c:pt>
                <c:pt idx="104">
                  <c:v>22781</c:v>
                </c:pt>
                <c:pt idx="105">
                  <c:v>22812</c:v>
                </c:pt>
                <c:pt idx="106">
                  <c:v>22842</c:v>
                </c:pt>
                <c:pt idx="107">
                  <c:v>22873</c:v>
                </c:pt>
                <c:pt idx="108">
                  <c:v>22904</c:v>
                </c:pt>
                <c:pt idx="109">
                  <c:v>22934</c:v>
                </c:pt>
                <c:pt idx="110">
                  <c:v>22965</c:v>
                </c:pt>
                <c:pt idx="111">
                  <c:v>22995</c:v>
                </c:pt>
                <c:pt idx="112">
                  <c:v>23026</c:v>
                </c:pt>
                <c:pt idx="113">
                  <c:v>23057</c:v>
                </c:pt>
                <c:pt idx="114">
                  <c:v>23085</c:v>
                </c:pt>
                <c:pt idx="115">
                  <c:v>23116</c:v>
                </c:pt>
                <c:pt idx="116">
                  <c:v>23146</c:v>
                </c:pt>
                <c:pt idx="117">
                  <c:v>23177</c:v>
                </c:pt>
                <c:pt idx="118">
                  <c:v>23207</c:v>
                </c:pt>
                <c:pt idx="119">
                  <c:v>23238</c:v>
                </c:pt>
                <c:pt idx="120">
                  <c:v>23269</c:v>
                </c:pt>
                <c:pt idx="121">
                  <c:v>23299</c:v>
                </c:pt>
                <c:pt idx="122">
                  <c:v>23330</c:v>
                </c:pt>
                <c:pt idx="123">
                  <c:v>23360</c:v>
                </c:pt>
                <c:pt idx="124">
                  <c:v>23391</c:v>
                </c:pt>
                <c:pt idx="125">
                  <c:v>23422</c:v>
                </c:pt>
                <c:pt idx="126">
                  <c:v>23451</c:v>
                </c:pt>
                <c:pt idx="127">
                  <c:v>23482</c:v>
                </c:pt>
                <c:pt idx="128">
                  <c:v>23512</c:v>
                </c:pt>
                <c:pt idx="129">
                  <c:v>23543</c:v>
                </c:pt>
                <c:pt idx="130">
                  <c:v>23573</c:v>
                </c:pt>
                <c:pt idx="131">
                  <c:v>23604</c:v>
                </c:pt>
                <c:pt idx="132">
                  <c:v>23635</c:v>
                </c:pt>
                <c:pt idx="133">
                  <c:v>23665</c:v>
                </c:pt>
                <c:pt idx="134">
                  <c:v>23696</c:v>
                </c:pt>
                <c:pt idx="135">
                  <c:v>23726</c:v>
                </c:pt>
                <c:pt idx="136">
                  <c:v>23757</c:v>
                </c:pt>
                <c:pt idx="137">
                  <c:v>23788</c:v>
                </c:pt>
                <c:pt idx="138">
                  <c:v>23816</c:v>
                </c:pt>
                <c:pt idx="139">
                  <c:v>23847</c:v>
                </c:pt>
                <c:pt idx="140">
                  <c:v>23877</c:v>
                </c:pt>
                <c:pt idx="141">
                  <c:v>23908</c:v>
                </c:pt>
                <c:pt idx="142">
                  <c:v>23938</c:v>
                </c:pt>
                <c:pt idx="143">
                  <c:v>23969</c:v>
                </c:pt>
                <c:pt idx="144">
                  <c:v>24000</c:v>
                </c:pt>
                <c:pt idx="145">
                  <c:v>24030</c:v>
                </c:pt>
                <c:pt idx="146">
                  <c:v>24061</c:v>
                </c:pt>
                <c:pt idx="147">
                  <c:v>24091</c:v>
                </c:pt>
                <c:pt idx="148">
                  <c:v>24122</c:v>
                </c:pt>
                <c:pt idx="149">
                  <c:v>24153</c:v>
                </c:pt>
                <c:pt idx="150">
                  <c:v>24181</c:v>
                </c:pt>
                <c:pt idx="151">
                  <c:v>24212</c:v>
                </c:pt>
                <c:pt idx="152">
                  <c:v>24242</c:v>
                </c:pt>
                <c:pt idx="153">
                  <c:v>24273</c:v>
                </c:pt>
                <c:pt idx="154">
                  <c:v>24303</c:v>
                </c:pt>
                <c:pt idx="155">
                  <c:v>24334</c:v>
                </c:pt>
                <c:pt idx="156">
                  <c:v>24365</c:v>
                </c:pt>
                <c:pt idx="157">
                  <c:v>24395</c:v>
                </c:pt>
                <c:pt idx="158">
                  <c:v>24426</c:v>
                </c:pt>
                <c:pt idx="159">
                  <c:v>24456</c:v>
                </c:pt>
                <c:pt idx="160">
                  <c:v>24487</c:v>
                </c:pt>
                <c:pt idx="161">
                  <c:v>24518</c:v>
                </c:pt>
                <c:pt idx="162">
                  <c:v>24546</c:v>
                </c:pt>
                <c:pt idx="163">
                  <c:v>24577</c:v>
                </c:pt>
                <c:pt idx="164">
                  <c:v>24607</c:v>
                </c:pt>
                <c:pt idx="165">
                  <c:v>24638</c:v>
                </c:pt>
                <c:pt idx="166">
                  <c:v>24668</c:v>
                </c:pt>
                <c:pt idx="167">
                  <c:v>24699</c:v>
                </c:pt>
                <c:pt idx="168">
                  <c:v>24730</c:v>
                </c:pt>
                <c:pt idx="169">
                  <c:v>24760</c:v>
                </c:pt>
                <c:pt idx="170">
                  <c:v>24791</c:v>
                </c:pt>
                <c:pt idx="171">
                  <c:v>24821</c:v>
                </c:pt>
                <c:pt idx="172">
                  <c:v>24852</c:v>
                </c:pt>
                <c:pt idx="173">
                  <c:v>24883</c:v>
                </c:pt>
                <c:pt idx="174">
                  <c:v>24912</c:v>
                </c:pt>
                <c:pt idx="175">
                  <c:v>24943</c:v>
                </c:pt>
                <c:pt idx="176">
                  <c:v>24973</c:v>
                </c:pt>
                <c:pt idx="177">
                  <c:v>25004</c:v>
                </c:pt>
                <c:pt idx="178">
                  <c:v>25034</c:v>
                </c:pt>
                <c:pt idx="179">
                  <c:v>25065</c:v>
                </c:pt>
                <c:pt idx="180">
                  <c:v>25096</c:v>
                </c:pt>
                <c:pt idx="181">
                  <c:v>25126</c:v>
                </c:pt>
                <c:pt idx="182">
                  <c:v>25157</c:v>
                </c:pt>
                <c:pt idx="183">
                  <c:v>25187</c:v>
                </c:pt>
                <c:pt idx="184">
                  <c:v>25218</c:v>
                </c:pt>
                <c:pt idx="185">
                  <c:v>25249</c:v>
                </c:pt>
                <c:pt idx="186">
                  <c:v>25277</c:v>
                </c:pt>
                <c:pt idx="187">
                  <c:v>25308</c:v>
                </c:pt>
                <c:pt idx="188">
                  <c:v>25338</c:v>
                </c:pt>
                <c:pt idx="189">
                  <c:v>25369</c:v>
                </c:pt>
                <c:pt idx="190">
                  <c:v>25399</c:v>
                </c:pt>
                <c:pt idx="191">
                  <c:v>25430</c:v>
                </c:pt>
                <c:pt idx="192">
                  <c:v>25461</c:v>
                </c:pt>
                <c:pt idx="193">
                  <c:v>25491</c:v>
                </c:pt>
                <c:pt idx="194">
                  <c:v>25522</c:v>
                </c:pt>
                <c:pt idx="195">
                  <c:v>25552</c:v>
                </c:pt>
                <c:pt idx="196">
                  <c:v>25583</c:v>
                </c:pt>
                <c:pt idx="197">
                  <c:v>25614</c:v>
                </c:pt>
                <c:pt idx="198">
                  <c:v>25642</c:v>
                </c:pt>
                <c:pt idx="199">
                  <c:v>25673</c:v>
                </c:pt>
                <c:pt idx="200">
                  <c:v>25703</c:v>
                </c:pt>
                <c:pt idx="201">
                  <c:v>25734</c:v>
                </c:pt>
                <c:pt idx="202">
                  <c:v>25764</c:v>
                </c:pt>
                <c:pt idx="203">
                  <c:v>25795</c:v>
                </c:pt>
                <c:pt idx="204">
                  <c:v>25826</c:v>
                </c:pt>
                <c:pt idx="205">
                  <c:v>25856</c:v>
                </c:pt>
                <c:pt idx="206">
                  <c:v>25887</c:v>
                </c:pt>
                <c:pt idx="207">
                  <c:v>25917</c:v>
                </c:pt>
                <c:pt idx="208">
                  <c:v>25948</c:v>
                </c:pt>
                <c:pt idx="209">
                  <c:v>25979</c:v>
                </c:pt>
                <c:pt idx="210">
                  <c:v>26007</c:v>
                </c:pt>
                <c:pt idx="211">
                  <c:v>26038</c:v>
                </c:pt>
                <c:pt idx="212">
                  <c:v>26068</c:v>
                </c:pt>
                <c:pt idx="213">
                  <c:v>26099</c:v>
                </c:pt>
                <c:pt idx="214">
                  <c:v>26129</c:v>
                </c:pt>
                <c:pt idx="215">
                  <c:v>26160</c:v>
                </c:pt>
                <c:pt idx="216">
                  <c:v>26191</c:v>
                </c:pt>
                <c:pt idx="217">
                  <c:v>26221</c:v>
                </c:pt>
                <c:pt idx="218">
                  <c:v>26252</c:v>
                </c:pt>
                <c:pt idx="219">
                  <c:v>26282</c:v>
                </c:pt>
                <c:pt idx="220">
                  <c:v>26313</c:v>
                </c:pt>
                <c:pt idx="221">
                  <c:v>26344</c:v>
                </c:pt>
                <c:pt idx="222">
                  <c:v>26373</c:v>
                </c:pt>
                <c:pt idx="223">
                  <c:v>26404</c:v>
                </c:pt>
                <c:pt idx="224">
                  <c:v>26434</c:v>
                </c:pt>
                <c:pt idx="225">
                  <c:v>26465</c:v>
                </c:pt>
                <c:pt idx="226">
                  <c:v>26495</c:v>
                </c:pt>
                <c:pt idx="227">
                  <c:v>26526</c:v>
                </c:pt>
                <c:pt idx="228">
                  <c:v>26557</c:v>
                </c:pt>
                <c:pt idx="229">
                  <c:v>26587</c:v>
                </c:pt>
                <c:pt idx="230">
                  <c:v>26618</c:v>
                </c:pt>
                <c:pt idx="231">
                  <c:v>26648</c:v>
                </c:pt>
                <c:pt idx="232">
                  <c:v>26679</c:v>
                </c:pt>
                <c:pt idx="233">
                  <c:v>26710</c:v>
                </c:pt>
                <c:pt idx="234">
                  <c:v>26738</c:v>
                </c:pt>
                <c:pt idx="235">
                  <c:v>26769</c:v>
                </c:pt>
                <c:pt idx="236">
                  <c:v>26799</c:v>
                </c:pt>
                <c:pt idx="237">
                  <c:v>26830</c:v>
                </c:pt>
                <c:pt idx="238">
                  <c:v>26860</c:v>
                </c:pt>
                <c:pt idx="239">
                  <c:v>26891</c:v>
                </c:pt>
                <c:pt idx="240">
                  <c:v>26922</c:v>
                </c:pt>
                <c:pt idx="241">
                  <c:v>26952</c:v>
                </c:pt>
                <c:pt idx="242">
                  <c:v>26983</c:v>
                </c:pt>
                <c:pt idx="243">
                  <c:v>27013</c:v>
                </c:pt>
                <c:pt idx="244">
                  <c:v>27044</c:v>
                </c:pt>
                <c:pt idx="245">
                  <c:v>27075</c:v>
                </c:pt>
                <c:pt idx="246">
                  <c:v>27103</c:v>
                </c:pt>
                <c:pt idx="247">
                  <c:v>27134</c:v>
                </c:pt>
                <c:pt idx="248">
                  <c:v>27164</c:v>
                </c:pt>
                <c:pt idx="249">
                  <c:v>27195</c:v>
                </c:pt>
                <c:pt idx="250">
                  <c:v>27225</c:v>
                </c:pt>
                <c:pt idx="251">
                  <c:v>27256</c:v>
                </c:pt>
                <c:pt idx="252">
                  <c:v>27287</c:v>
                </c:pt>
                <c:pt idx="253">
                  <c:v>27317</c:v>
                </c:pt>
                <c:pt idx="254">
                  <c:v>27348</c:v>
                </c:pt>
                <c:pt idx="255">
                  <c:v>27378</c:v>
                </c:pt>
                <c:pt idx="256">
                  <c:v>27409</c:v>
                </c:pt>
                <c:pt idx="257">
                  <c:v>27440</c:v>
                </c:pt>
                <c:pt idx="258">
                  <c:v>27468</c:v>
                </c:pt>
                <c:pt idx="259">
                  <c:v>27499</c:v>
                </c:pt>
                <c:pt idx="260">
                  <c:v>27529</c:v>
                </c:pt>
                <c:pt idx="261">
                  <c:v>27560</c:v>
                </c:pt>
                <c:pt idx="262">
                  <c:v>27590</c:v>
                </c:pt>
                <c:pt idx="263">
                  <c:v>27621</c:v>
                </c:pt>
                <c:pt idx="264">
                  <c:v>27652</c:v>
                </c:pt>
                <c:pt idx="265">
                  <c:v>27682</c:v>
                </c:pt>
                <c:pt idx="266">
                  <c:v>27713</c:v>
                </c:pt>
                <c:pt idx="267">
                  <c:v>27743</c:v>
                </c:pt>
                <c:pt idx="268">
                  <c:v>27774</c:v>
                </c:pt>
                <c:pt idx="269">
                  <c:v>27805</c:v>
                </c:pt>
                <c:pt idx="270">
                  <c:v>27834</c:v>
                </c:pt>
                <c:pt idx="271">
                  <c:v>27865</c:v>
                </c:pt>
                <c:pt idx="272">
                  <c:v>27895</c:v>
                </c:pt>
                <c:pt idx="273">
                  <c:v>27926</c:v>
                </c:pt>
                <c:pt idx="274">
                  <c:v>27956</c:v>
                </c:pt>
                <c:pt idx="275">
                  <c:v>27987</c:v>
                </c:pt>
                <c:pt idx="276">
                  <c:v>28018</c:v>
                </c:pt>
                <c:pt idx="277">
                  <c:v>28048</c:v>
                </c:pt>
                <c:pt idx="278">
                  <c:v>28079</c:v>
                </c:pt>
                <c:pt idx="279">
                  <c:v>28109</c:v>
                </c:pt>
                <c:pt idx="280">
                  <c:v>28140</c:v>
                </c:pt>
                <c:pt idx="281">
                  <c:v>28171</c:v>
                </c:pt>
                <c:pt idx="282">
                  <c:v>28199</c:v>
                </c:pt>
                <c:pt idx="283">
                  <c:v>28230</c:v>
                </c:pt>
                <c:pt idx="284">
                  <c:v>28260</c:v>
                </c:pt>
                <c:pt idx="285">
                  <c:v>28291</c:v>
                </c:pt>
                <c:pt idx="286">
                  <c:v>28321</c:v>
                </c:pt>
                <c:pt idx="287">
                  <c:v>28352</c:v>
                </c:pt>
                <c:pt idx="288">
                  <c:v>28383</c:v>
                </c:pt>
                <c:pt idx="289">
                  <c:v>28413</c:v>
                </c:pt>
                <c:pt idx="290">
                  <c:v>28444</c:v>
                </c:pt>
                <c:pt idx="291">
                  <c:v>28474</c:v>
                </c:pt>
                <c:pt idx="292">
                  <c:v>28505</c:v>
                </c:pt>
                <c:pt idx="293">
                  <c:v>28536</c:v>
                </c:pt>
                <c:pt idx="294">
                  <c:v>28564</c:v>
                </c:pt>
                <c:pt idx="295">
                  <c:v>28595</c:v>
                </c:pt>
                <c:pt idx="296">
                  <c:v>28625</c:v>
                </c:pt>
                <c:pt idx="297">
                  <c:v>28656</c:v>
                </c:pt>
                <c:pt idx="298">
                  <c:v>28686</c:v>
                </c:pt>
                <c:pt idx="299">
                  <c:v>28717</c:v>
                </c:pt>
                <c:pt idx="300">
                  <c:v>28748</c:v>
                </c:pt>
                <c:pt idx="301">
                  <c:v>28778</c:v>
                </c:pt>
                <c:pt idx="302">
                  <c:v>28809</c:v>
                </c:pt>
                <c:pt idx="303">
                  <c:v>28839</c:v>
                </c:pt>
                <c:pt idx="304">
                  <c:v>28870</c:v>
                </c:pt>
                <c:pt idx="305">
                  <c:v>28901</c:v>
                </c:pt>
                <c:pt idx="306">
                  <c:v>28929</c:v>
                </c:pt>
                <c:pt idx="307">
                  <c:v>28960</c:v>
                </c:pt>
                <c:pt idx="308">
                  <c:v>28990</c:v>
                </c:pt>
                <c:pt idx="309">
                  <c:v>29021</c:v>
                </c:pt>
                <c:pt idx="310">
                  <c:v>29051</c:v>
                </c:pt>
                <c:pt idx="311">
                  <c:v>29082</c:v>
                </c:pt>
                <c:pt idx="312">
                  <c:v>29113</c:v>
                </c:pt>
                <c:pt idx="313">
                  <c:v>29143</c:v>
                </c:pt>
                <c:pt idx="314">
                  <c:v>29174</c:v>
                </c:pt>
                <c:pt idx="315">
                  <c:v>29204</c:v>
                </c:pt>
                <c:pt idx="316">
                  <c:v>29235</c:v>
                </c:pt>
                <c:pt idx="317">
                  <c:v>29266</c:v>
                </c:pt>
                <c:pt idx="318">
                  <c:v>29295</c:v>
                </c:pt>
                <c:pt idx="319">
                  <c:v>29326</c:v>
                </c:pt>
                <c:pt idx="320">
                  <c:v>29356</c:v>
                </c:pt>
                <c:pt idx="321">
                  <c:v>29387</c:v>
                </c:pt>
                <c:pt idx="322">
                  <c:v>29417</c:v>
                </c:pt>
                <c:pt idx="323">
                  <c:v>29448</c:v>
                </c:pt>
                <c:pt idx="324">
                  <c:v>29479</c:v>
                </c:pt>
                <c:pt idx="325">
                  <c:v>29509</c:v>
                </c:pt>
                <c:pt idx="326">
                  <c:v>29540</c:v>
                </c:pt>
                <c:pt idx="327">
                  <c:v>29570</c:v>
                </c:pt>
                <c:pt idx="328">
                  <c:v>29601</c:v>
                </c:pt>
                <c:pt idx="329">
                  <c:v>29632</c:v>
                </c:pt>
                <c:pt idx="330">
                  <c:v>29660</c:v>
                </c:pt>
                <c:pt idx="331">
                  <c:v>29691</c:v>
                </c:pt>
                <c:pt idx="332">
                  <c:v>29721</c:v>
                </c:pt>
                <c:pt idx="333">
                  <c:v>29752</c:v>
                </c:pt>
                <c:pt idx="334">
                  <c:v>29782</c:v>
                </c:pt>
                <c:pt idx="335">
                  <c:v>29813</c:v>
                </c:pt>
                <c:pt idx="336">
                  <c:v>29844</c:v>
                </c:pt>
                <c:pt idx="337">
                  <c:v>29874</c:v>
                </c:pt>
                <c:pt idx="338">
                  <c:v>29905</c:v>
                </c:pt>
                <c:pt idx="339">
                  <c:v>29935</c:v>
                </c:pt>
                <c:pt idx="340">
                  <c:v>29966</c:v>
                </c:pt>
                <c:pt idx="341">
                  <c:v>29997</c:v>
                </c:pt>
                <c:pt idx="342">
                  <c:v>30025</c:v>
                </c:pt>
                <c:pt idx="343">
                  <c:v>30056</c:v>
                </c:pt>
                <c:pt idx="344">
                  <c:v>30086</c:v>
                </c:pt>
                <c:pt idx="345">
                  <c:v>30117</c:v>
                </c:pt>
                <c:pt idx="346">
                  <c:v>30147</c:v>
                </c:pt>
                <c:pt idx="347">
                  <c:v>30178</c:v>
                </c:pt>
                <c:pt idx="348">
                  <c:v>30209</c:v>
                </c:pt>
                <c:pt idx="349">
                  <c:v>30239</c:v>
                </c:pt>
                <c:pt idx="350">
                  <c:v>30270</c:v>
                </c:pt>
                <c:pt idx="351">
                  <c:v>30300</c:v>
                </c:pt>
                <c:pt idx="352">
                  <c:v>30331</c:v>
                </c:pt>
                <c:pt idx="353">
                  <c:v>30362</c:v>
                </c:pt>
                <c:pt idx="354">
                  <c:v>30390</c:v>
                </c:pt>
                <c:pt idx="355">
                  <c:v>30421</c:v>
                </c:pt>
                <c:pt idx="356">
                  <c:v>30451</c:v>
                </c:pt>
                <c:pt idx="357">
                  <c:v>30482</c:v>
                </c:pt>
                <c:pt idx="358">
                  <c:v>30512</c:v>
                </c:pt>
                <c:pt idx="359">
                  <c:v>30543</c:v>
                </c:pt>
                <c:pt idx="360">
                  <c:v>30574</c:v>
                </c:pt>
                <c:pt idx="361">
                  <c:v>30604</c:v>
                </c:pt>
                <c:pt idx="362">
                  <c:v>30635</c:v>
                </c:pt>
                <c:pt idx="363">
                  <c:v>30665</c:v>
                </c:pt>
                <c:pt idx="364">
                  <c:v>30696</c:v>
                </c:pt>
                <c:pt idx="365">
                  <c:v>30727</c:v>
                </c:pt>
                <c:pt idx="366">
                  <c:v>30756</c:v>
                </c:pt>
                <c:pt idx="367">
                  <c:v>30787</c:v>
                </c:pt>
                <c:pt idx="368">
                  <c:v>30817</c:v>
                </c:pt>
                <c:pt idx="369">
                  <c:v>30848</c:v>
                </c:pt>
                <c:pt idx="370">
                  <c:v>30878</c:v>
                </c:pt>
                <c:pt idx="371">
                  <c:v>30909</c:v>
                </c:pt>
                <c:pt idx="372">
                  <c:v>30940</c:v>
                </c:pt>
                <c:pt idx="373">
                  <c:v>30970</c:v>
                </c:pt>
                <c:pt idx="374">
                  <c:v>31001</c:v>
                </c:pt>
                <c:pt idx="375">
                  <c:v>31031</c:v>
                </c:pt>
                <c:pt idx="376">
                  <c:v>31062</c:v>
                </c:pt>
                <c:pt idx="377">
                  <c:v>31093</c:v>
                </c:pt>
                <c:pt idx="378">
                  <c:v>31121</c:v>
                </c:pt>
                <c:pt idx="379">
                  <c:v>31152</c:v>
                </c:pt>
                <c:pt idx="380">
                  <c:v>31182</c:v>
                </c:pt>
                <c:pt idx="381">
                  <c:v>31213</c:v>
                </c:pt>
                <c:pt idx="382">
                  <c:v>31243</c:v>
                </c:pt>
                <c:pt idx="383">
                  <c:v>31274</c:v>
                </c:pt>
                <c:pt idx="384">
                  <c:v>31305</c:v>
                </c:pt>
                <c:pt idx="385">
                  <c:v>31335</c:v>
                </c:pt>
                <c:pt idx="386">
                  <c:v>31366</c:v>
                </c:pt>
                <c:pt idx="387">
                  <c:v>31396</c:v>
                </c:pt>
                <c:pt idx="388">
                  <c:v>31427</c:v>
                </c:pt>
                <c:pt idx="389">
                  <c:v>31458</c:v>
                </c:pt>
                <c:pt idx="390">
                  <c:v>31486</c:v>
                </c:pt>
                <c:pt idx="391">
                  <c:v>31517</c:v>
                </c:pt>
                <c:pt idx="392">
                  <c:v>31547</c:v>
                </c:pt>
                <c:pt idx="393">
                  <c:v>31578</c:v>
                </c:pt>
                <c:pt idx="394">
                  <c:v>31608</c:v>
                </c:pt>
                <c:pt idx="395">
                  <c:v>31639</c:v>
                </c:pt>
                <c:pt idx="396">
                  <c:v>31670</c:v>
                </c:pt>
                <c:pt idx="397">
                  <c:v>31700</c:v>
                </c:pt>
                <c:pt idx="398">
                  <c:v>31731</c:v>
                </c:pt>
                <c:pt idx="399">
                  <c:v>31761</c:v>
                </c:pt>
                <c:pt idx="400">
                  <c:v>31792</c:v>
                </c:pt>
                <c:pt idx="401">
                  <c:v>31823</c:v>
                </c:pt>
                <c:pt idx="402">
                  <c:v>31851</c:v>
                </c:pt>
                <c:pt idx="403">
                  <c:v>31882</c:v>
                </c:pt>
                <c:pt idx="404">
                  <c:v>31912</c:v>
                </c:pt>
                <c:pt idx="405">
                  <c:v>31943</c:v>
                </c:pt>
                <c:pt idx="406">
                  <c:v>31973</c:v>
                </c:pt>
                <c:pt idx="407">
                  <c:v>32004</c:v>
                </c:pt>
                <c:pt idx="408">
                  <c:v>32035</c:v>
                </c:pt>
                <c:pt idx="409">
                  <c:v>32065</c:v>
                </c:pt>
                <c:pt idx="410">
                  <c:v>32096</c:v>
                </c:pt>
                <c:pt idx="411">
                  <c:v>32126</c:v>
                </c:pt>
                <c:pt idx="412">
                  <c:v>32157</c:v>
                </c:pt>
                <c:pt idx="413">
                  <c:v>32188</c:v>
                </c:pt>
                <c:pt idx="414">
                  <c:v>32217</c:v>
                </c:pt>
                <c:pt idx="415">
                  <c:v>32248</c:v>
                </c:pt>
                <c:pt idx="416">
                  <c:v>32278</c:v>
                </c:pt>
                <c:pt idx="417">
                  <c:v>32309</c:v>
                </c:pt>
                <c:pt idx="418">
                  <c:v>32339</c:v>
                </c:pt>
                <c:pt idx="419">
                  <c:v>32370</c:v>
                </c:pt>
                <c:pt idx="420">
                  <c:v>32401</c:v>
                </c:pt>
                <c:pt idx="421">
                  <c:v>32431</c:v>
                </c:pt>
                <c:pt idx="422">
                  <c:v>32462</c:v>
                </c:pt>
                <c:pt idx="423">
                  <c:v>32492</c:v>
                </c:pt>
                <c:pt idx="424">
                  <c:v>32523</c:v>
                </c:pt>
                <c:pt idx="425">
                  <c:v>32554</c:v>
                </c:pt>
                <c:pt idx="426">
                  <c:v>32582</c:v>
                </c:pt>
                <c:pt idx="427">
                  <c:v>32613</c:v>
                </c:pt>
                <c:pt idx="428">
                  <c:v>32643</c:v>
                </c:pt>
                <c:pt idx="429">
                  <c:v>32674</c:v>
                </c:pt>
                <c:pt idx="430">
                  <c:v>32704</c:v>
                </c:pt>
                <c:pt idx="431">
                  <c:v>32735</c:v>
                </c:pt>
                <c:pt idx="432">
                  <c:v>32766</c:v>
                </c:pt>
                <c:pt idx="433">
                  <c:v>32796</c:v>
                </c:pt>
                <c:pt idx="434">
                  <c:v>32827</c:v>
                </c:pt>
                <c:pt idx="435">
                  <c:v>32857</c:v>
                </c:pt>
                <c:pt idx="436">
                  <c:v>32888</c:v>
                </c:pt>
                <c:pt idx="437">
                  <c:v>32919</c:v>
                </c:pt>
                <c:pt idx="438">
                  <c:v>32947</c:v>
                </c:pt>
                <c:pt idx="439">
                  <c:v>32978</c:v>
                </c:pt>
                <c:pt idx="440">
                  <c:v>33008</c:v>
                </c:pt>
                <c:pt idx="441">
                  <c:v>33039</c:v>
                </c:pt>
                <c:pt idx="442">
                  <c:v>33069</c:v>
                </c:pt>
                <c:pt idx="443">
                  <c:v>33100</c:v>
                </c:pt>
                <c:pt idx="444">
                  <c:v>33131</c:v>
                </c:pt>
                <c:pt idx="445">
                  <c:v>33161</c:v>
                </c:pt>
                <c:pt idx="446">
                  <c:v>33192</c:v>
                </c:pt>
                <c:pt idx="447">
                  <c:v>33222</c:v>
                </c:pt>
                <c:pt idx="448">
                  <c:v>33253</c:v>
                </c:pt>
                <c:pt idx="449">
                  <c:v>33284</c:v>
                </c:pt>
                <c:pt idx="450">
                  <c:v>33312</c:v>
                </c:pt>
                <c:pt idx="451">
                  <c:v>33343</c:v>
                </c:pt>
                <c:pt idx="452">
                  <c:v>33373</c:v>
                </c:pt>
                <c:pt idx="453">
                  <c:v>33404</c:v>
                </c:pt>
                <c:pt idx="454">
                  <c:v>33434</c:v>
                </c:pt>
                <c:pt idx="455">
                  <c:v>33465</c:v>
                </c:pt>
                <c:pt idx="456">
                  <c:v>33496</c:v>
                </c:pt>
                <c:pt idx="457">
                  <c:v>33526</c:v>
                </c:pt>
                <c:pt idx="458">
                  <c:v>33557</c:v>
                </c:pt>
                <c:pt idx="459">
                  <c:v>33587</c:v>
                </c:pt>
                <c:pt idx="460">
                  <c:v>33618</c:v>
                </c:pt>
                <c:pt idx="461">
                  <c:v>33649</c:v>
                </c:pt>
                <c:pt idx="462">
                  <c:v>33678</c:v>
                </c:pt>
                <c:pt idx="463">
                  <c:v>33709</c:v>
                </c:pt>
                <c:pt idx="464">
                  <c:v>33739</c:v>
                </c:pt>
                <c:pt idx="465">
                  <c:v>33770</c:v>
                </c:pt>
                <c:pt idx="466">
                  <c:v>33800</c:v>
                </c:pt>
                <c:pt idx="467">
                  <c:v>33831</c:v>
                </c:pt>
                <c:pt idx="468">
                  <c:v>33862</c:v>
                </c:pt>
                <c:pt idx="469">
                  <c:v>33892</c:v>
                </c:pt>
                <c:pt idx="470">
                  <c:v>33923</c:v>
                </c:pt>
                <c:pt idx="471">
                  <c:v>33953</c:v>
                </c:pt>
                <c:pt idx="472">
                  <c:v>33984</c:v>
                </c:pt>
                <c:pt idx="473">
                  <c:v>34015</c:v>
                </c:pt>
                <c:pt idx="474">
                  <c:v>34043</c:v>
                </c:pt>
                <c:pt idx="475">
                  <c:v>34074</c:v>
                </c:pt>
                <c:pt idx="476">
                  <c:v>34104</c:v>
                </c:pt>
                <c:pt idx="477">
                  <c:v>34135</c:v>
                </c:pt>
                <c:pt idx="478">
                  <c:v>34165</c:v>
                </c:pt>
                <c:pt idx="479">
                  <c:v>34196</c:v>
                </c:pt>
                <c:pt idx="480">
                  <c:v>34227</c:v>
                </c:pt>
                <c:pt idx="481">
                  <c:v>34257</c:v>
                </c:pt>
                <c:pt idx="482">
                  <c:v>34288</c:v>
                </c:pt>
                <c:pt idx="483">
                  <c:v>34318</c:v>
                </c:pt>
                <c:pt idx="484">
                  <c:v>34349</c:v>
                </c:pt>
                <c:pt idx="485">
                  <c:v>34380</c:v>
                </c:pt>
                <c:pt idx="486">
                  <c:v>34408</c:v>
                </c:pt>
                <c:pt idx="487">
                  <c:v>34439</c:v>
                </c:pt>
                <c:pt idx="488">
                  <c:v>34469</c:v>
                </c:pt>
                <c:pt idx="489">
                  <c:v>34500</c:v>
                </c:pt>
                <c:pt idx="490">
                  <c:v>34530</c:v>
                </c:pt>
                <c:pt idx="491">
                  <c:v>34561</c:v>
                </c:pt>
                <c:pt idx="492">
                  <c:v>34592</c:v>
                </c:pt>
                <c:pt idx="493">
                  <c:v>34622</c:v>
                </c:pt>
                <c:pt idx="494">
                  <c:v>34653</c:v>
                </c:pt>
                <c:pt idx="495">
                  <c:v>34683</c:v>
                </c:pt>
                <c:pt idx="496">
                  <c:v>34714</c:v>
                </c:pt>
                <c:pt idx="497">
                  <c:v>34745</c:v>
                </c:pt>
                <c:pt idx="498">
                  <c:v>34773</c:v>
                </c:pt>
                <c:pt idx="499">
                  <c:v>34804</c:v>
                </c:pt>
                <c:pt idx="500">
                  <c:v>34834</c:v>
                </c:pt>
                <c:pt idx="501">
                  <c:v>34865</c:v>
                </c:pt>
                <c:pt idx="502">
                  <c:v>34895</c:v>
                </c:pt>
                <c:pt idx="503">
                  <c:v>34926</c:v>
                </c:pt>
                <c:pt idx="504">
                  <c:v>34957</c:v>
                </c:pt>
                <c:pt idx="505">
                  <c:v>34987</c:v>
                </c:pt>
                <c:pt idx="506">
                  <c:v>35018</c:v>
                </c:pt>
                <c:pt idx="507">
                  <c:v>35048</c:v>
                </c:pt>
                <c:pt idx="508">
                  <c:v>35079</c:v>
                </c:pt>
                <c:pt idx="509">
                  <c:v>35110</c:v>
                </c:pt>
                <c:pt idx="510">
                  <c:v>35139</c:v>
                </c:pt>
                <c:pt idx="511">
                  <c:v>35170</c:v>
                </c:pt>
                <c:pt idx="512">
                  <c:v>35200</c:v>
                </c:pt>
                <c:pt idx="513">
                  <c:v>35231</c:v>
                </c:pt>
                <c:pt idx="514">
                  <c:v>35261</c:v>
                </c:pt>
                <c:pt idx="515">
                  <c:v>35292</c:v>
                </c:pt>
                <c:pt idx="516">
                  <c:v>35323</c:v>
                </c:pt>
                <c:pt idx="517">
                  <c:v>35353</c:v>
                </c:pt>
                <c:pt idx="518">
                  <c:v>35384</c:v>
                </c:pt>
                <c:pt idx="519">
                  <c:v>35414</c:v>
                </c:pt>
                <c:pt idx="520">
                  <c:v>35445</c:v>
                </c:pt>
                <c:pt idx="521">
                  <c:v>35476</c:v>
                </c:pt>
                <c:pt idx="522">
                  <c:v>35504</c:v>
                </c:pt>
                <c:pt idx="523">
                  <c:v>35535</c:v>
                </c:pt>
                <c:pt idx="524">
                  <c:v>35565</c:v>
                </c:pt>
                <c:pt idx="525">
                  <c:v>35596</c:v>
                </c:pt>
                <c:pt idx="526">
                  <c:v>35626</c:v>
                </c:pt>
                <c:pt idx="527">
                  <c:v>35657</c:v>
                </c:pt>
                <c:pt idx="528">
                  <c:v>35688</c:v>
                </c:pt>
                <c:pt idx="529">
                  <c:v>35718</c:v>
                </c:pt>
                <c:pt idx="530">
                  <c:v>35749</c:v>
                </c:pt>
                <c:pt idx="531">
                  <c:v>35779</c:v>
                </c:pt>
                <c:pt idx="532">
                  <c:v>35810</c:v>
                </c:pt>
                <c:pt idx="533">
                  <c:v>35841</c:v>
                </c:pt>
                <c:pt idx="534">
                  <c:v>35869</c:v>
                </c:pt>
                <c:pt idx="535">
                  <c:v>35900</c:v>
                </c:pt>
                <c:pt idx="536">
                  <c:v>35930</c:v>
                </c:pt>
                <c:pt idx="537">
                  <c:v>35961</c:v>
                </c:pt>
                <c:pt idx="538">
                  <c:v>35991</c:v>
                </c:pt>
                <c:pt idx="539">
                  <c:v>36022</c:v>
                </c:pt>
                <c:pt idx="540">
                  <c:v>36053</c:v>
                </c:pt>
                <c:pt idx="541">
                  <c:v>36083</c:v>
                </c:pt>
                <c:pt idx="542">
                  <c:v>36114</c:v>
                </c:pt>
                <c:pt idx="543">
                  <c:v>36144</c:v>
                </c:pt>
                <c:pt idx="544">
                  <c:v>36175</c:v>
                </c:pt>
                <c:pt idx="545">
                  <c:v>36206</c:v>
                </c:pt>
                <c:pt idx="546">
                  <c:v>36234</c:v>
                </c:pt>
                <c:pt idx="547">
                  <c:v>36265</c:v>
                </c:pt>
                <c:pt idx="548">
                  <c:v>36295</c:v>
                </c:pt>
                <c:pt idx="549">
                  <c:v>36326</c:v>
                </c:pt>
                <c:pt idx="550">
                  <c:v>36356</c:v>
                </c:pt>
                <c:pt idx="551">
                  <c:v>36387</c:v>
                </c:pt>
                <c:pt idx="552">
                  <c:v>36418</c:v>
                </c:pt>
                <c:pt idx="553">
                  <c:v>36448</c:v>
                </c:pt>
                <c:pt idx="554">
                  <c:v>36479</c:v>
                </c:pt>
                <c:pt idx="555">
                  <c:v>36509</c:v>
                </c:pt>
                <c:pt idx="556">
                  <c:v>36540</c:v>
                </c:pt>
                <c:pt idx="557">
                  <c:v>36571</c:v>
                </c:pt>
                <c:pt idx="558">
                  <c:v>36600</c:v>
                </c:pt>
                <c:pt idx="559">
                  <c:v>36631</c:v>
                </c:pt>
                <c:pt idx="560">
                  <c:v>36661</c:v>
                </c:pt>
                <c:pt idx="561">
                  <c:v>36692</c:v>
                </c:pt>
                <c:pt idx="562">
                  <c:v>36722</c:v>
                </c:pt>
                <c:pt idx="563">
                  <c:v>36753</c:v>
                </c:pt>
                <c:pt idx="564">
                  <c:v>36784</c:v>
                </c:pt>
                <c:pt idx="565">
                  <c:v>36814</c:v>
                </c:pt>
                <c:pt idx="566">
                  <c:v>36845</c:v>
                </c:pt>
                <c:pt idx="567">
                  <c:v>36875</c:v>
                </c:pt>
                <c:pt idx="568">
                  <c:v>36906</c:v>
                </c:pt>
                <c:pt idx="569">
                  <c:v>36937</c:v>
                </c:pt>
                <c:pt idx="570">
                  <c:v>36965</c:v>
                </c:pt>
                <c:pt idx="571">
                  <c:v>36996</c:v>
                </c:pt>
                <c:pt idx="572">
                  <c:v>37026</c:v>
                </c:pt>
                <c:pt idx="573">
                  <c:v>37057</c:v>
                </c:pt>
                <c:pt idx="574">
                  <c:v>37087</c:v>
                </c:pt>
                <c:pt idx="575">
                  <c:v>37118</c:v>
                </c:pt>
                <c:pt idx="576">
                  <c:v>37149</c:v>
                </c:pt>
                <c:pt idx="577">
                  <c:v>37179</c:v>
                </c:pt>
                <c:pt idx="578">
                  <c:v>37210</c:v>
                </c:pt>
                <c:pt idx="579">
                  <c:v>37240</c:v>
                </c:pt>
                <c:pt idx="580">
                  <c:v>37271</c:v>
                </c:pt>
                <c:pt idx="581">
                  <c:v>37302</c:v>
                </c:pt>
                <c:pt idx="582">
                  <c:v>37330</c:v>
                </c:pt>
                <c:pt idx="583">
                  <c:v>37361</c:v>
                </c:pt>
                <c:pt idx="584">
                  <c:v>37391</c:v>
                </c:pt>
                <c:pt idx="585">
                  <c:v>37422</c:v>
                </c:pt>
                <c:pt idx="586">
                  <c:v>37452</c:v>
                </c:pt>
                <c:pt idx="587">
                  <c:v>37483</c:v>
                </c:pt>
                <c:pt idx="588">
                  <c:v>37514</c:v>
                </c:pt>
                <c:pt idx="589">
                  <c:v>37544</c:v>
                </c:pt>
                <c:pt idx="590">
                  <c:v>37575</c:v>
                </c:pt>
                <c:pt idx="591">
                  <c:v>37605</c:v>
                </c:pt>
                <c:pt idx="592">
                  <c:v>37636</c:v>
                </c:pt>
                <c:pt idx="593">
                  <c:v>37667</c:v>
                </c:pt>
                <c:pt idx="594">
                  <c:v>37695</c:v>
                </c:pt>
                <c:pt idx="595">
                  <c:v>37726</c:v>
                </c:pt>
                <c:pt idx="596">
                  <c:v>37756</c:v>
                </c:pt>
                <c:pt idx="597">
                  <c:v>37787</c:v>
                </c:pt>
                <c:pt idx="598">
                  <c:v>37817</c:v>
                </c:pt>
                <c:pt idx="599">
                  <c:v>37848</c:v>
                </c:pt>
                <c:pt idx="600">
                  <c:v>37879</c:v>
                </c:pt>
                <c:pt idx="601">
                  <c:v>37909</c:v>
                </c:pt>
                <c:pt idx="602">
                  <c:v>37940</c:v>
                </c:pt>
                <c:pt idx="603">
                  <c:v>37970</c:v>
                </c:pt>
                <c:pt idx="604">
                  <c:v>38001</c:v>
                </c:pt>
                <c:pt idx="605">
                  <c:v>38032</c:v>
                </c:pt>
                <c:pt idx="606">
                  <c:v>38061</c:v>
                </c:pt>
                <c:pt idx="607">
                  <c:v>38092</c:v>
                </c:pt>
                <c:pt idx="608">
                  <c:v>38122</c:v>
                </c:pt>
                <c:pt idx="609">
                  <c:v>38153</c:v>
                </c:pt>
                <c:pt idx="610">
                  <c:v>38183</c:v>
                </c:pt>
                <c:pt idx="611">
                  <c:v>38214</c:v>
                </c:pt>
                <c:pt idx="612">
                  <c:v>38245</c:v>
                </c:pt>
                <c:pt idx="613">
                  <c:v>38275</c:v>
                </c:pt>
                <c:pt idx="614">
                  <c:v>38306</c:v>
                </c:pt>
                <c:pt idx="615">
                  <c:v>38336</c:v>
                </c:pt>
                <c:pt idx="616">
                  <c:v>38367</c:v>
                </c:pt>
                <c:pt idx="617">
                  <c:v>38398</c:v>
                </c:pt>
                <c:pt idx="618">
                  <c:v>38426</c:v>
                </c:pt>
                <c:pt idx="619">
                  <c:v>38457</c:v>
                </c:pt>
                <c:pt idx="620">
                  <c:v>38487</c:v>
                </c:pt>
                <c:pt idx="621">
                  <c:v>38518</c:v>
                </c:pt>
                <c:pt idx="622">
                  <c:v>38548</c:v>
                </c:pt>
                <c:pt idx="623">
                  <c:v>38579</c:v>
                </c:pt>
                <c:pt idx="624">
                  <c:v>38610</c:v>
                </c:pt>
                <c:pt idx="625">
                  <c:v>38640</c:v>
                </c:pt>
                <c:pt idx="626">
                  <c:v>38671</c:v>
                </c:pt>
                <c:pt idx="627">
                  <c:v>38701</c:v>
                </c:pt>
                <c:pt idx="628">
                  <c:v>38732</c:v>
                </c:pt>
                <c:pt idx="629">
                  <c:v>38763</c:v>
                </c:pt>
                <c:pt idx="630">
                  <c:v>38791</c:v>
                </c:pt>
                <c:pt idx="631">
                  <c:v>38822</c:v>
                </c:pt>
                <c:pt idx="632">
                  <c:v>38852</c:v>
                </c:pt>
                <c:pt idx="633">
                  <c:v>38883</c:v>
                </c:pt>
                <c:pt idx="634">
                  <c:v>38913</c:v>
                </c:pt>
                <c:pt idx="635">
                  <c:v>38944</c:v>
                </c:pt>
                <c:pt idx="636">
                  <c:v>38975</c:v>
                </c:pt>
                <c:pt idx="637">
                  <c:v>39005</c:v>
                </c:pt>
                <c:pt idx="638">
                  <c:v>39036</c:v>
                </c:pt>
                <c:pt idx="639">
                  <c:v>39066</c:v>
                </c:pt>
                <c:pt idx="640">
                  <c:v>39097</c:v>
                </c:pt>
                <c:pt idx="641">
                  <c:v>39128</c:v>
                </c:pt>
                <c:pt idx="642">
                  <c:v>39156</c:v>
                </c:pt>
                <c:pt idx="643">
                  <c:v>39187</c:v>
                </c:pt>
                <c:pt idx="644">
                  <c:v>39217</c:v>
                </c:pt>
                <c:pt idx="645">
                  <c:v>39248</c:v>
                </c:pt>
                <c:pt idx="646">
                  <c:v>39278</c:v>
                </c:pt>
                <c:pt idx="647">
                  <c:v>39309</c:v>
                </c:pt>
                <c:pt idx="648">
                  <c:v>39340</c:v>
                </c:pt>
                <c:pt idx="649">
                  <c:v>39370</c:v>
                </c:pt>
                <c:pt idx="650">
                  <c:v>39401</c:v>
                </c:pt>
                <c:pt idx="651">
                  <c:v>39431</c:v>
                </c:pt>
                <c:pt idx="652">
                  <c:v>39462</c:v>
                </c:pt>
                <c:pt idx="653">
                  <c:v>39493</c:v>
                </c:pt>
                <c:pt idx="654">
                  <c:v>39522</c:v>
                </c:pt>
                <c:pt idx="655">
                  <c:v>39553</c:v>
                </c:pt>
                <c:pt idx="656">
                  <c:v>39583</c:v>
                </c:pt>
                <c:pt idx="657">
                  <c:v>39614</c:v>
                </c:pt>
                <c:pt idx="658">
                  <c:v>39644</c:v>
                </c:pt>
                <c:pt idx="659">
                  <c:v>39675</c:v>
                </c:pt>
                <c:pt idx="660">
                  <c:v>39706</c:v>
                </c:pt>
                <c:pt idx="661">
                  <c:v>39736</c:v>
                </c:pt>
                <c:pt idx="662">
                  <c:v>39767</c:v>
                </c:pt>
                <c:pt idx="663">
                  <c:v>39797</c:v>
                </c:pt>
                <c:pt idx="664">
                  <c:v>39828</c:v>
                </c:pt>
                <c:pt idx="665">
                  <c:v>39859</c:v>
                </c:pt>
                <c:pt idx="666">
                  <c:v>39887</c:v>
                </c:pt>
                <c:pt idx="667">
                  <c:v>39918</c:v>
                </c:pt>
                <c:pt idx="668">
                  <c:v>39948</c:v>
                </c:pt>
                <c:pt idx="669">
                  <c:v>39979</c:v>
                </c:pt>
                <c:pt idx="670">
                  <c:v>40009</c:v>
                </c:pt>
                <c:pt idx="671">
                  <c:v>40040</c:v>
                </c:pt>
                <c:pt idx="672">
                  <c:v>40071</c:v>
                </c:pt>
                <c:pt idx="673">
                  <c:v>40101</c:v>
                </c:pt>
                <c:pt idx="674">
                  <c:v>40132</c:v>
                </c:pt>
                <c:pt idx="675">
                  <c:v>40162</c:v>
                </c:pt>
                <c:pt idx="676">
                  <c:v>40193</c:v>
                </c:pt>
                <c:pt idx="677">
                  <c:v>40224</c:v>
                </c:pt>
                <c:pt idx="678">
                  <c:v>40252</c:v>
                </c:pt>
                <c:pt idx="679">
                  <c:v>40283</c:v>
                </c:pt>
                <c:pt idx="680">
                  <c:v>40313</c:v>
                </c:pt>
                <c:pt idx="681">
                  <c:v>40344</c:v>
                </c:pt>
                <c:pt idx="682">
                  <c:v>40374</c:v>
                </c:pt>
                <c:pt idx="683">
                  <c:v>40405</c:v>
                </c:pt>
                <c:pt idx="684">
                  <c:v>40436</c:v>
                </c:pt>
                <c:pt idx="685">
                  <c:v>40466</c:v>
                </c:pt>
                <c:pt idx="686">
                  <c:v>40497</c:v>
                </c:pt>
                <c:pt idx="687">
                  <c:v>40527</c:v>
                </c:pt>
                <c:pt idx="688">
                  <c:v>40558</c:v>
                </c:pt>
                <c:pt idx="689">
                  <c:v>40589</c:v>
                </c:pt>
                <c:pt idx="690">
                  <c:v>40617</c:v>
                </c:pt>
                <c:pt idx="691">
                  <c:v>40648</c:v>
                </c:pt>
                <c:pt idx="692">
                  <c:v>40678</c:v>
                </c:pt>
                <c:pt idx="693">
                  <c:v>40709</c:v>
                </c:pt>
                <c:pt idx="694">
                  <c:v>40739</c:v>
                </c:pt>
                <c:pt idx="695">
                  <c:v>40770</c:v>
                </c:pt>
                <c:pt idx="696">
                  <c:v>40801</c:v>
                </c:pt>
                <c:pt idx="697">
                  <c:v>40831</c:v>
                </c:pt>
                <c:pt idx="698">
                  <c:v>40862</c:v>
                </c:pt>
                <c:pt idx="699">
                  <c:v>40892</c:v>
                </c:pt>
                <c:pt idx="700">
                  <c:v>40923</c:v>
                </c:pt>
                <c:pt idx="701">
                  <c:v>40954</c:v>
                </c:pt>
                <c:pt idx="702">
                  <c:v>40983</c:v>
                </c:pt>
                <c:pt idx="703">
                  <c:v>41014</c:v>
                </c:pt>
                <c:pt idx="704">
                  <c:v>41044</c:v>
                </c:pt>
                <c:pt idx="705">
                  <c:v>41075</c:v>
                </c:pt>
                <c:pt idx="706">
                  <c:v>41105</c:v>
                </c:pt>
                <c:pt idx="707">
                  <c:v>41136</c:v>
                </c:pt>
                <c:pt idx="708">
                  <c:v>41167</c:v>
                </c:pt>
                <c:pt idx="709">
                  <c:v>41197</c:v>
                </c:pt>
                <c:pt idx="710">
                  <c:v>41228</c:v>
                </c:pt>
                <c:pt idx="711">
                  <c:v>41258</c:v>
                </c:pt>
              </c:numCache>
            </c:numRef>
          </c:xVal>
          <c:yVal>
            <c:numRef>
              <c:f>'Exercise 4 solution'!$AC$2:$AC$713</c:f>
              <c:numCache>
                <c:formatCode>0.0</c:formatCode>
                <c:ptCount val="712"/>
                <c:pt idx="0">
                  <c:v>16.510690428256876</c:v>
                </c:pt>
                <c:pt idx="1">
                  <c:v>21.744883039153208</c:v>
                </c:pt>
                <c:pt idx="2">
                  <c:v>20.139008508560561</c:v>
                </c:pt>
                <c:pt idx="3">
                  <c:v>31.866375458821651</c:v>
                </c:pt>
                <c:pt idx="4">
                  <c:v>22.466314642212193</c:v>
                </c:pt>
                <c:pt idx="5">
                  <c:v>23.106985424659335</c:v>
                </c:pt>
                <c:pt idx="6">
                  <c:v>618.73651892349972</c:v>
                </c:pt>
                <c:pt idx="7">
                  <c:v>541.93401305365455</c:v>
                </c:pt>
                <c:pt idx="8">
                  <c:v>664.9628658027334</c:v>
                </c:pt>
                <c:pt idx="9">
                  <c:v>237.27923037916173</c:v>
                </c:pt>
                <c:pt idx="10">
                  <c:v>180.44100752541928</c:v>
                </c:pt>
                <c:pt idx="11">
                  <c:v>105.50952173254942</c:v>
                </c:pt>
                <c:pt idx="12">
                  <c:v>53.083263808104562</c:v>
                </c:pt>
                <c:pt idx="13">
                  <c:v>27.099328010094261</c:v>
                </c:pt>
                <c:pt idx="14">
                  <c:v>34.241423548742802</c:v>
                </c:pt>
                <c:pt idx="15">
                  <c:v>22.306059238838706</c:v>
                </c:pt>
                <c:pt idx="16">
                  <c:v>19.093080381702752</c:v>
                </c:pt>
                <c:pt idx="17">
                  <c:v>28.691020978546494</c:v>
                </c:pt>
                <c:pt idx="18">
                  <c:v>37.400300938596857</c:v>
                </c:pt>
                <c:pt idx="19">
                  <c:v>41.337391766782325</c:v>
                </c:pt>
                <c:pt idx="20">
                  <c:v>73.261227750242313</c:v>
                </c:pt>
                <c:pt idx="21">
                  <c:v>78.662209111154695</c:v>
                </c:pt>
                <c:pt idx="22">
                  <c:v>30.279986161313051</c:v>
                </c:pt>
                <c:pt idx="23">
                  <c:v>22.306059238838706</c:v>
                </c:pt>
                <c:pt idx="24">
                  <c:v>39.764012131904693</c:v>
                </c:pt>
                <c:pt idx="25">
                  <c:v>19.093080381702752</c:v>
                </c:pt>
                <c:pt idx="26">
                  <c:v>19.897792814160049</c:v>
                </c:pt>
                <c:pt idx="27">
                  <c:v>25.504736617752698</c:v>
                </c:pt>
                <c:pt idx="28">
                  <c:v>53.083263808104562</c:v>
                </c:pt>
                <c:pt idx="29">
                  <c:v>51.912617032245102</c:v>
                </c:pt>
                <c:pt idx="30">
                  <c:v>85.589609085447222</c:v>
                </c:pt>
                <c:pt idx="31">
                  <c:v>87.126627686039313</c:v>
                </c:pt>
                <c:pt idx="32">
                  <c:v>159.36804504776396</c:v>
                </c:pt>
                <c:pt idx="33">
                  <c:v>175.93209790496618</c:v>
                </c:pt>
                <c:pt idx="34">
                  <c:v>175.1802678222929</c:v>
                </c:pt>
                <c:pt idx="35">
                  <c:v>342.41378918112974</c:v>
                </c:pt>
                <c:pt idx="36">
                  <c:v>90.198165725370643</c:v>
                </c:pt>
                <c:pt idx="37">
                  <c:v>65.523854431006654</c:v>
                </c:pt>
                <c:pt idx="38">
                  <c:v>39.764012131904693</c:v>
                </c:pt>
                <c:pt idx="39">
                  <c:v>37.400300938596857</c:v>
                </c:pt>
                <c:pt idx="40">
                  <c:v>79.432823472428197</c:v>
                </c:pt>
                <c:pt idx="41">
                  <c:v>109.32622599032727</c:v>
                </c:pt>
                <c:pt idx="42">
                  <c:v>77.891361190960581</c:v>
                </c:pt>
                <c:pt idx="43">
                  <c:v>73.261227750242313</c:v>
                </c:pt>
                <c:pt idx="44">
                  <c:v>126.07271331681366</c:v>
                </c:pt>
                <c:pt idx="45">
                  <c:v>110.8517463318792</c:v>
                </c:pt>
                <c:pt idx="46">
                  <c:v>141.23691331091501</c:v>
                </c:pt>
                <c:pt idx="47">
                  <c:v>116.94742946925538</c:v>
                </c:pt>
                <c:pt idx="48">
                  <c:v>102.45308773967055</c:v>
                </c:pt>
                <c:pt idx="49">
                  <c:v>76.348954801567274</c:v>
                </c:pt>
                <c:pt idx="50">
                  <c:v>58.536017830797022</c:v>
                </c:pt>
                <c:pt idx="51">
                  <c:v>67.847891851490047</c:v>
                </c:pt>
                <c:pt idx="52">
                  <c:v>187.94816304401348</c:v>
                </c:pt>
                <c:pt idx="53">
                  <c:v>211.91061555374321</c:v>
                </c:pt>
                <c:pt idx="54">
                  <c:v>211.91061555374321</c:v>
                </c:pt>
                <c:pt idx="55">
                  <c:v>297.39431947757009</c:v>
                </c:pt>
                <c:pt idx="56">
                  <c:v>429.73290575352229</c:v>
                </c:pt>
                <c:pt idx="57">
                  <c:v>633.19336870412235</c:v>
                </c:pt>
                <c:pt idx="58">
                  <c:v>597.03155749317648</c:v>
                </c:pt>
                <c:pt idx="59">
                  <c:v>1080.7575041522905</c:v>
                </c:pt>
                <c:pt idx="60">
                  <c:v>252.90564414128849</c:v>
                </c:pt>
                <c:pt idx="61">
                  <c:v>110.08906788611245</c:v>
                </c:pt>
                <c:pt idx="62">
                  <c:v>182.69415072861989</c:v>
                </c:pt>
                <c:pt idx="63">
                  <c:v>451.65488608635337</c:v>
                </c:pt>
                <c:pt idx="64">
                  <c:v>547.01578107674084</c:v>
                </c:pt>
                <c:pt idx="65">
                  <c:v>657.02498117954451</c:v>
                </c:pt>
                <c:pt idx="66">
                  <c:v>917.59809032228077</c:v>
                </c:pt>
                <c:pt idx="67">
                  <c:v>738.43378475015834</c:v>
                </c:pt>
                <c:pt idx="68">
                  <c:v>486.66235759681109</c:v>
                </c:pt>
                <c:pt idx="69">
                  <c:v>528.13316851799095</c:v>
                </c:pt>
                <c:pt idx="70">
                  <c:v>438.50575261728022</c:v>
                </c:pt>
                <c:pt idx="71">
                  <c:v>200.68926736537497</c:v>
                </c:pt>
                <c:pt idx="72">
                  <c:v>100.15891455125683</c:v>
                </c:pt>
                <c:pt idx="73">
                  <c:v>80.203206680157578</c:v>
                </c:pt>
                <c:pt idx="74">
                  <c:v>84.820780488548422</c:v>
                </c:pt>
                <c:pt idx="75">
                  <c:v>78.662209111154695</c:v>
                </c:pt>
                <c:pt idx="76">
                  <c:v>87.126627686039313</c:v>
                </c:pt>
                <c:pt idx="77">
                  <c:v>104.74567306098092</c:v>
                </c:pt>
                <c:pt idx="78">
                  <c:v>73.261227750242313</c:v>
                </c:pt>
                <c:pt idx="79">
                  <c:v>113.13881282299847</c:v>
                </c:pt>
                <c:pt idx="80">
                  <c:v>141.99375570766952</c:v>
                </c:pt>
                <c:pt idx="81">
                  <c:v>193.19763617926901</c:v>
                </c:pt>
                <c:pt idx="82">
                  <c:v>224.60600637306999</c:v>
                </c:pt>
                <c:pt idx="83">
                  <c:v>145.01988483075905</c:v>
                </c:pt>
                <c:pt idx="84">
                  <c:v>104.74567306098092</c:v>
                </c:pt>
                <c:pt idx="85">
                  <c:v>82.512992719293692</c:v>
                </c:pt>
                <c:pt idx="86">
                  <c:v>42.908920973920551</c:v>
                </c:pt>
                <c:pt idx="87">
                  <c:v>65.523854431006654</c:v>
                </c:pt>
                <c:pt idx="88">
                  <c:v>75.577391266141944</c:v>
                </c:pt>
                <c:pt idx="89">
                  <c:v>64.748612793562472</c:v>
                </c:pt>
                <c:pt idx="90">
                  <c:v>74.805584036029757</c:v>
                </c:pt>
                <c:pt idx="91">
                  <c:v>146.53221475546439</c:v>
                </c:pt>
                <c:pt idx="92">
                  <c:v>184.94643482263166</c:v>
                </c:pt>
                <c:pt idx="93">
                  <c:v>222.36729211870039</c:v>
                </c:pt>
                <c:pt idx="94">
                  <c:v>171.4196110967539</c:v>
                </c:pt>
                <c:pt idx="95">
                  <c:v>151.06632980135601</c:v>
                </c:pt>
                <c:pt idx="96">
                  <c:v>73.261227750242313</c:v>
                </c:pt>
                <c:pt idx="97">
                  <c:v>83.282474420999534</c:v>
                </c:pt>
                <c:pt idx="98">
                  <c:v>232.80877713682332</c:v>
                </c:pt>
                <c:pt idx="99">
                  <c:v>486.66235759681109</c:v>
                </c:pt>
                <c:pt idx="100">
                  <c:v>424.61285976051136</c:v>
                </c:pt>
                <c:pt idx="101">
                  <c:v>913.3117281475827</c:v>
                </c:pt>
                <c:pt idx="102">
                  <c:v>808.09339507988932</c:v>
                </c:pt>
                <c:pt idx="103">
                  <c:v>871.84433957043564</c:v>
                </c:pt>
                <c:pt idx="104">
                  <c:v>1061.562344674976</c:v>
                </c:pt>
                <c:pt idx="105">
                  <c:v>1033.1052657667735</c:v>
                </c:pt>
                <c:pt idx="106">
                  <c:v>1350</c:v>
                </c:pt>
                <c:pt idx="107">
                  <c:v>410</c:v>
                </c:pt>
                <c:pt idx="108">
                  <c:v>380</c:v>
                </c:pt>
                <c:pt idx="109">
                  <c:v>400</c:v>
                </c:pt>
                <c:pt idx="110">
                  <c:v>590</c:v>
                </c:pt>
                <c:pt idx="111">
                  <c:v>990</c:v>
                </c:pt>
                <c:pt idx="112">
                  <c:v>1200</c:v>
                </c:pt>
                <c:pt idx="113">
                  <c:v>1520</c:v>
                </c:pt>
                <c:pt idx="114">
                  <c:v>1120</c:v>
                </c:pt>
                <c:pt idx="115">
                  <c:v>2560</c:v>
                </c:pt>
                <c:pt idx="116">
                  <c:v>2190</c:v>
                </c:pt>
                <c:pt idx="117">
                  <c:v>3430</c:v>
                </c:pt>
                <c:pt idx="118">
                  <c:v>2160</c:v>
                </c:pt>
                <c:pt idx="119">
                  <c:v>2180</c:v>
                </c:pt>
                <c:pt idx="120">
                  <c:v>1580</c:v>
                </c:pt>
                <c:pt idx="121">
                  <c:v>1440</c:v>
                </c:pt>
                <c:pt idx="122">
                  <c:v>1110</c:v>
                </c:pt>
                <c:pt idx="123">
                  <c:v>1960</c:v>
                </c:pt>
                <c:pt idx="124">
                  <c:v>2330</c:v>
                </c:pt>
                <c:pt idx="125">
                  <c:v>2630</c:v>
                </c:pt>
                <c:pt idx="126">
                  <c:v>2190</c:v>
                </c:pt>
                <c:pt idx="127">
                  <c:v>2860</c:v>
                </c:pt>
                <c:pt idx="128">
                  <c:v>1980</c:v>
                </c:pt>
                <c:pt idx="129">
                  <c:v>1830</c:v>
                </c:pt>
                <c:pt idx="130">
                  <c:v>1990</c:v>
                </c:pt>
                <c:pt idx="131">
                  <c:v>1090</c:v>
                </c:pt>
                <c:pt idx="132">
                  <c:v>880</c:v>
                </c:pt>
                <c:pt idx="133">
                  <c:v>890</c:v>
                </c:pt>
                <c:pt idx="134">
                  <c:v>570</c:v>
                </c:pt>
                <c:pt idx="135">
                  <c:v>420</c:v>
                </c:pt>
                <c:pt idx="136">
                  <c:v>670</c:v>
                </c:pt>
                <c:pt idx="137">
                  <c:v>1110</c:v>
                </c:pt>
                <c:pt idx="138">
                  <c:v>545</c:v>
                </c:pt>
                <c:pt idx="139">
                  <c:v>615</c:v>
                </c:pt>
                <c:pt idx="140">
                  <c:v>855</c:v>
                </c:pt>
                <c:pt idx="141">
                  <c:v>660</c:v>
                </c:pt>
                <c:pt idx="142">
                  <c:v>970</c:v>
                </c:pt>
                <c:pt idx="143">
                  <c:v>910</c:v>
                </c:pt>
                <c:pt idx="144">
                  <c:v>300</c:v>
                </c:pt>
                <c:pt idx="145">
                  <c:v>312.17659621305523</c:v>
                </c:pt>
                <c:pt idx="146">
                  <c:v>330</c:v>
                </c:pt>
                <c:pt idx="147">
                  <c:v>260</c:v>
                </c:pt>
                <c:pt idx="148">
                  <c:v>365</c:v>
                </c:pt>
                <c:pt idx="149">
                  <c:v>220</c:v>
                </c:pt>
                <c:pt idx="150">
                  <c:v>655</c:v>
                </c:pt>
                <c:pt idx="151">
                  <c:v>965</c:v>
                </c:pt>
                <c:pt idx="152">
                  <c:v>1010</c:v>
                </c:pt>
                <c:pt idx="153">
                  <c:v>550</c:v>
                </c:pt>
                <c:pt idx="154">
                  <c:v>385</c:v>
                </c:pt>
                <c:pt idx="155">
                  <c:v>380</c:v>
                </c:pt>
                <c:pt idx="156">
                  <c:v>310</c:v>
                </c:pt>
                <c:pt idx="157">
                  <c:v>340</c:v>
                </c:pt>
                <c:pt idx="158">
                  <c:v>340</c:v>
                </c:pt>
                <c:pt idx="159">
                  <c:v>210</c:v>
                </c:pt>
                <c:pt idx="160">
                  <c:v>510</c:v>
                </c:pt>
                <c:pt idx="161">
                  <c:v>275</c:v>
                </c:pt>
                <c:pt idx="162">
                  <c:v>320</c:v>
                </c:pt>
                <c:pt idx="163">
                  <c:v>285</c:v>
                </c:pt>
                <c:pt idx="164">
                  <c:v>285</c:v>
                </c:pt>
                <c:pt idx="165">
                  <c:v>285</c:v>
                </c:pt>
                <c:pt idx="166">
                  <c:v>275</c:v>
                </c:pt>
                <c:pt idx="167">
                  <c:v>275</c:v>
                </c:pt>
                <c:pt idx="168">
                  <c:v>275</c:v>
                </c:pt>
                <c:pt idx="169">
                  <c:v>110</c:v>
                </c:pt>
                <c:pt idx="170">
                  <c:v>110</c:v>
                </c:pt>
                <c:pt idx="171">
                  <c:v>110</c:v>
                </c:pt>
                <c:pt idx="172">
                  <c:v>280</c:v>
                </c:pt>
                <c:pt idx="173">
                  <c:v>280</c:v>
                </c:pt>
                <c:pt idx="174">
                  <c:v>280</c:v>
                </c:pt>
                <c:pt idx="175">
                  <c:v>240</c:v>
                </c:pt>
                <c:pt idx="176">
                  <c:v>240</c:v>
                </c:pt>
                <c:pt idx="177">
                  <c:v>240</c:v>
                </c:pt>
                <c:pt idx="178">
                  <c:v>195</c:v>
                </c:pt>
                <c:pt idx="179">
                  <c:v>195</c:v>
                </c:pt>
                <c:pt idx="180">
                  <c:v>195</c:v>
                </c:pt>
                <c:pt idx="181">
                  <c:v>135</c:v>
                </c:pt>
                <c:pt idx="182">
                  <c:v>135</c:v>
                </c:pt>
                <c:pt idx="183">
                  <c:v>135</c:v>
                </c:pt>
                <c:pt idx="184">
                  <c:v>128</c:v>
                </c:pt>
                <c:pt idx="185">
                  <c:v>128</c:v>
                </c:pt>
                <c:pt idx="186">
                  <c:v>216</c:v>
                </c:pt>
                <c:pt idx="187">
                  <c:v>218</c:v>
                </c:pt>
                <c:pt idx="188">
                  <c:v>290</c:v>
                </c:pt>
                <c:pt idx="189">
                  <c:v>372</c:v>
                </c:pt>
                <c:pt idx="190">
                  <c:v>145</c:v>
                </c:pt>
                <c:pt idx="191">
                  <c:v>149</c:v>
                </c:pt>
                <c:pt idx="192">
                  <c:v>188</c:v>
                </c:pt>
                <c:pt idx="193">
                  <c:v>142</c:v>
                </c:pt>
                <c:pt idx="194">
                  <c:v>80.973361091378635</c:v>
                </c:pt>
                <c:pt idx="195">
                  <c:v>113</c:v>
                </c:pt>
                <c:pt idx="196">
                  <c:v>101</c:v>
                </c:pt>
                <c:pt idx="197">
                  <c:v>154</c:v>
                </c:pt>
                <c:pt idx="198">
                  <c:v>193</c:v>
                </c:pt>
                <c:pt idx="199">
                  <c:v>248</c:v>
                </c:pt>
                <c:pt idx="200">
                  <c:v>278</c:v>
                </c:pt>
                <c:pt idx="201">
                  <c:v>266</c:v>
                </c:pt>
                <c:pt idx="202">
                  <c:v>178</c:v>
                </c:pt>
                <c:pt idx="203">
                  <c:v>164</c:v>
                </c:pt>
                <c:pt idx="204">
                  <c:v>92.8</c:v>
                </c:pt>
                <c:pt idx="205">
                  <c:v>119</c:v>
                </c:pt>
                <c:pt idx="206">
                  <c:v>95.5</c:v>
                </c:pt>
                <c:pt idx="207">
                  <c:v>88.2</c:v>
                </c:pt>
                <c:pt idx="208">
                  <c:v>84.9</c:v>
                </c:pt>
                <c:pt idx="209">
                  <c:v>108</c:v>
                </c:pt>
                <c:pt idx="210">
                  <c:v>299</c:v>
                </c:pt>
                <c:pt idx="211">
                  <c:v>251</c:v>
                </c:pt>
                <c:pt idx="212">
                  <c:v>299</c:v>
                </c:pt>
                <c:pt idx="213">
                  <c:v>189</c:v>
                </c:pt>
                <c:pt idx="214">
                  <c:v>257</c:v>
                </c:pt>
                <c:pt idx="215">
                  <c:v>235</c:v>
                </c:pt>
                <c:pt idx="216">
                  <c:v>101</c:v>
                </c:pt>
                <c:pt idx="217">
                  <c:v>41.7</c:v>
                </c:pt>
                <c:pt idx="218">
                  <c:v>52.1</c:v>
                </c:pt>
                <c:pt idx="219">
                  <c:v>68</c:v>
                </c:pt>
                <c:pt idx="220">
                  <c:v>99</c:v>
                </c:pt>
                <c:pt idx="221">
                  <c:v>99</c:v>
                </c:pt>
                <c:pt idx="222">
                  <c:v>90.881482613836965</c:v>
                </c:pt>
                <c:pt idx="223">
                  <c:v>101</c:v>
                </c:pt>
                <c:pt idx="224">
                  <c:v>134</c:v>
                </c:pt>
                <c:pt idx="225">
                  <c:v>114</c:v>
                </c:pt>
                <c:pt idx="226">
                  <c:v>78.2</c:v>
                </c:pt>
                <c:pt idx="227">
                  <c:v>72</c:v>
                </c:pt>
                <c:pt idx="228">
                  <c:v>60.3</c:v>
                </c:pt>
                <c:pt idx="229">
                  <c:v>43.8</c:v>
                </c:pt>
                <c:pt idx="230">
                  <c:v>47.1</c:v>
                </c:pt>
                <c:pt idx="231">
                  <c:v>38.565108845414798</c:v>
                </c:pt>
                <c:pt idx="232">
                  <c:v>41.1</c:v>
                </c:pt>
                <c:pt idx="233">
                  <c:v>64.2</c:v>
                </c:pt>
                <c:pt idx="234">
                  <c:v>57.1</c:v>
                </c:pt>
                <c:pt idx="235">
                  <c:v>76.900000000000006</c:v>
                </c:pt>
                <c:pt idx="236">
                  <c:v>88</c:v>
                </c:pt>
                <c:pt idx="237">
                  <c:v>92.4</c:v>
                </c:pt>
                <c:pt idx="238">
                  <c:v>82.2</c:v>
                </c:pt>
                <c:pt idx="239">
                  <c:v>91.4</c:v>
                </c:pt>
                <c:pt idx="240">
                  <c:v>37</c:v>
                </c:pt>
                <c:pt idx="241">
                  <c:v>23.9</c:v>
                </c:pt>
                <c:pt idx="242">
                  <c:v>24.6</c:v>
                </c:pt>
                <c:pt idx="243">
                  <c:v>35</c:v>
                </c:pt>
                <c:pt idx="244">
                  <c:v>52.1</c:v>
                </c:pt>
                <c:pt idx="245">
                  <c:v>57.964953646485611</c:v>
                </c:pt>
                <c:pt idx="246">
                  <c:v>67.487844709874011</c:v>
                </c:pt>
                <c:pt idx="247">
                  <c:v>114</c:v>
                </c:pt>
                <c:pt idx="248">
                  <c:v>92.7</c:v>
                </c:pt>
                <c:pt idx="249">
                  <c:v>121</c:v>
                </c:pt>
                <c:pt idx="250">
                  <c:v>129</c:v>
                </c:pt>
                <c:pt idx="251">
                  <c:v>65.400000000000006</c:v>
                </c:pt>
                <c:pt idx="252">
                  <c:v>56.378449447216425</c:v>
                </c:pt>
                <c:pt idx="253">
                  <c:v>28.5</c:v>
                </c:pt>
                <c:pt idx="254">
                  <c:v>46.6</c:v>
                </c:pt>
                <c:pt idx="255">
                  <c:v>61.9</c:v>
                </c:pt>
                <c:pt idx="256">
                  <c:v>44.5</c:v>
                </c:pt>
                <c:pt idx="257">
                  <c:v>71.2</c:v>
                </c:pt>
                <c:pt idx="258">
                  <c:v>55.1</c:v>
                </c:pt>
                <c:pt idx="259">
                  <c:v>50</c:v>
                </c:pt>
                <c:pt idx="260">
                  <c:v>88.4</c:v>
                </c:pt>
                <c:pt idx="261">
                  <c:v>73.2</c:v>
                </c:pt>
                <c:pt idx="262">
                  <c:v>48.6</c:v>
                </c:pt>
                <c:pt idx="263">
                  <c:v>60.2</c:v>
                </c:pt>
                <c:pt idx="264">
                  <c:v>34.799999999999997</c:v>
                </c:pt>
                <c:pt idx="265">
                  <c:v>53.863250533249754</c:v>
                </c:pt>
                <c:pt idx="266">
                  <c:v>22.9</c:v>
                </c:pt>
                <c:pt idx="267">
                  <c:v>29.1</c:v>
                </c:pt>
                <c:pt idx="268">
                  <c:v>43.4</c:v>
                </c:pt>
                <c:pt idx="269">
                  <c:v>35.4</c:v>
                </c:pt>
                <c:pt idx="270">
                  <c:v>39.200000000000003</c:v>
                </c:pt>
                <c:pt idx="271">
                  <c:v>48.7</c:v>
                </c:pt>
                <c:pt idx="272">
                  <c:v>64.400000000000006</c:v>
                </c:pt>
                <c:pt idx="273">
                  <c:v>31.5</c:v>
                </c:pt>
                <c:pt idx="274">
                  <c:v>61.5</c:v>
                </c:pt>
                <c:pt idx="275">
                  <c:v>58.7</c:v>
                </c:pt>
                <c:pt idx="276">
                  <c:v>39.299999999999997</c:v>
                </c:pt>
                <c:pt idx="277">
                  <c:v>44</c:v>
                </c:pt>
                <c:pt idx="278">
                  <c:v>28.691020978546494</c:v>
                </c:pt>
                <c:pt idx="279">
                  <c:v>34.9</c:v>
                </c:pt>
                <c:pt idx="280">
                  <c:v>25.8</c:v>
                </c:pt>
                <c:pt idx="281">
                  <c:v>55.7</c:v>
                </c:pt>
                <c:pt idx="282">
                  <c:v>39.6</c:v>
                </c:pt>
                <c:pt idx="283">
                  <c:v>58.5</c:v>
                </c:pt>
                <c:pt idx="284">
                  <c:v>62.6</c:v>
                </c:pt>
                <c:pt idx="285">
                  <c:v>58.8</c:v>
                </c:pt>
                <c:pt idx="286">
                  <c:v>68.3</c:v>
                </c:pt>
                <c:pt idx="287">
                  <c:v>54.7</c:v>
                </c:pt>
                <c:pt idx="288">
                  <c:v>38.4</c:v>
                </c:pt>
                <c:pt idx="289">
                  <c:v>38</c:v>
                </c:pt>
                <c:pt idx="290">
                  <c:v>30.5</c:v>
                </c:pt>
                <c:pt idx="291">
                  <c:v>50.8</c:v>
                </c:pt>
                <c:pt idx="292">
                  <c:v>95.6</c:v>
                </c:pt>
                <c:pt idx="293">
                  <c:v>70.3</c:v>
                </c:pt>
                <c:pt idx="294">
                  <c:v>138</c:v>
                </c:pt>
                <c:pt idx="295">
                  <c:v>84.1</c:v>
                </c:pt>
                <c:pt idx="296">
                  <c:v>70.599999999999994</c:v>
                </c:pt>
                <c:pt idx="297">
                  <c:v>70.099999999999994</c:v>
                </c:pt>
                <c:pt idx="298">
                  <c:v>38.299999999999997</c:v>
                </c:pt>
                <c:pt idx="299">
                  <c:v>48.8</c:v>
                </c:pt>
                <c:pt idx="300">
                  <c:v>29.6</c:v>
                </c:pt>
                <c:pt idx="301">
                  <c:v>35.5</c:v>
                </c:pt>
                <c:pt idx="302">
                  <c:v>29.4</c:v>
                </c:pt>
                <c:pt idx="303">
                  <c:v>31.3</c:v>
                </c:pt>
                <c:pt idx="304">
                  <c:v>21.5</c:v>
                </c:pt>
                <c:pt idx="305">
                  <c:v>42.7</c:v>
                </c:pt>
                <c:pt idx="306">
                  <c:v>22.2</c:v>
                </c:pt>
                <c:pt idx="307">
                  <c:v>50.7</c:v>
                </c:pt>
                <c:pt idx="308">
                  <c:v>52.9</c:v>
                </c:pt>
                <c:pt idx="309">
                  <c:v>51.3</c:v>
                </c:pt>
                <c:pt idx="310">
                  <c:v>48.4</c:v>
                </c:pt>
                <c:pt idx="311">
                  <c:v>41.3</c:v>
                </c:pt>
                <c:pt idx="312">
                  <c:v>48.4</c:v>
                </c:pt>
                <c:pt idx="313">
                  <c:v>17.3</c:v>
                </c:pt>
                <c:pt idx="314">
                  <c:v>21.9</c:v>
                </c:pt>
                <c:pt idx="315">
                  <c:v>22.1</c:v>
                </c:pt>
                <c:pt idx="316">
                  <c:v>22</c:v>
                </c:pt>
                <c:pt idx="317">
                  <c:v>26.9</c:v>
                </c:pt>
                <c:pt idx="318">
                  <c:v>39.299999999999997</c:v>
                </c:pt>
                <c:pt idx="319">
                  <c:v>43.8</c:v>
                </c:pt>
                <c:pt idx="320">
                  <c:v>40.6</c:v>
                </c:pt>
                <c:pt idx="321">
                  <c:v>40.700000000000003</c:v>
                </c:pt>
                <c:pt idx="322">
                  <c:v>46.1</c:v>
                </c:pt>
                <c:pt idx="323">
                  <c:v>19.899999999999999</c:v>
                </c:pt>
                <c:pt idx="324">
                  <c:v>34.1</c:v>
                </c:pt>
                <c:pt idx="325">
                  <c:v>20.5</c:v>
                </c:pt>
                <c:pt idx="326">
                  <c:v>39.9</c:v>
                </c:pt>
                <c:pt idx="327">
                  <c:v>24.7</c:v>
                </c:pt>
                <c:pt idx="328">
                  <c:v>23.566344556773849</c:v>
                </c:pt>
                <c:pt idx="329">
                  <c:v>47.8</c:v>
                </c:pt>
                <c:pt idx="330">
                  <c:v>36.5</c:v>
                </c:pt>
                <c:pt idx="331">
                  <c:v>52.9</c:v>
                </c:pt>
                <c:pt idx="332">
                  <c:v>56.4</c:v>
                </c:pt>
                <c:pt idx="333">
                  <c:v>54.3</c:v>
                </c:pt>
                <c:pt idx="334">
                  <c:v>43.9</c:v>
                </c:pt>
                <c:pt idx="335">
                  <c:v>42.3</c:v>
                </c:pt>
                <c:pt idx="336">
                  <c:v>14.4</c:v>
                </c:pt>
                <c:pt idx="337">
                  <c:v>21.7</c:v>
                </c:pt>
                <c:pt idx="338">
                  <c:v>20.9</c:v>
                </c:pt>
                <c:pt idx="339">
                  <c:v>18.100000000000001</c:v>
                </c:pt>
                <c:pt idx="340">
                  <c:v>25</c:v>
                </c:pt>
                <c:pt idx="341">
                  <c:v>104</c:v>
                </c:pt>
                <c:pt idx="342">
                  <c:v>22.3</c:v>
                </c:pt>
                <c:pt idx="343">
                  <c:v>32.299999999999997</c:v>
                </c:pt>
                <c:pt idx="344">
                  <c:v>30.1</c:v>
                </c:pt>
                <c:pt idx="345">
                  <c:v>30.1</c:v>
                </c:pt>
                <c:pt idx="346">
                  <c:v>35.1</c:v>
                </c:pt>
                <c:pt idx="347">
                  <c:v>24.5</c:v>
                </c:pt>
                <c:pt idx="348">
                  <c:v>29</c:v>
                </c:pt>
                <c:pt idx="349">
                  <c:v>36.1</c:v>
                </c:pt>
                <c:pt idx="350">
                  <c:v>11</c:v>
                </c:pt>
                <c:pt idx="351">
                  <c:v>8.7941581016010648</c:v>
                </c:pt>
                <c:pt idx="352">
                  <c:v>14.749632369179146</c:v>
                </c:pt>
                <c:pt idx="353">
                  <c:v>14.2</c:v>
                </c:pt>
                <c:pt idx="354">
                  <c:v>15.3</c:v>
                </c:pt>
                <c:pt idx="355">
                  <c:v>28.8</c:v>
                </c:pt>
                <c:pt idx="356">
                  <c:v>24.2</c:v>
                </c:pt>
                <c:pt idx="357">
                  <c:v>24.6</c:v>
                </c:pt>
                <c:pt idx="358">
                  <c:v>42.908920973920551</c:v>
                </c:pt>
                <c:pt idx="359">
                  <c:v>14.9</c:v>
                </c:pt>
                <c:pt idx="360">
                  <c:v>21.224358042566337</c:v>
                </c:pt>
                <c:pt idx="361">
                  <c:v>23.3</c:v>
                </c:pt>
                <c:pt idx="362">
                  <c:v>11.3</c:v>
                </c:pt>
                <c:pt idx="363">
                  <c:v>13.2</c:v>
                </c:pt>
                <c:pt idx="364">
                  <c:v>48</c:v>
                </c:pt>
                <c:pt idx="365">
                  <c:v>10.1</c:v>
                </c:pt>
                <c:pt idx="366">
                  <c:v>22.9</c:v>
                </c:pt>
                <c:pt idx="367">
                  <c:v>22.7</c:v>
                </c:pt>
                <c:pt idx="368">
                  <c:v>21</c:v>
                </c:pt>
                <c:pt idx="369">
                  <c:v>19</c:v>
                </c:pt>
                <c:pt idx="370">
                  <c:v>17</c:v>
                </c:pt>
                <c:pt idx="371">
                  <c:v>15</c:v>
                </c:pt>
                <c:pt idx="372">
                  <c:v>12.303512740865875</c:v>
                </c:pt>
                <c:pt idx="373">
                  <c:v>10.8</c:v>
                </c:pt>
                <c:pt idx="374">
                  <c:v>18.600000000000001</c:v>
                </c:pt>
                <c:pt idx="375">
                  <c:v>3.3</c:v>
                </c:pt>
                <c:pt idx="376">
                  <c:v>9.6999999999999993</c:v>
                </c:pt>
                <c:pt idx="377">
                  <c:v>17</c:v>
                </c:pt>
                <c:pt idx="378">
                  <c:v>13.8</c:v>
                </c:pt>
                <c:pt idx="379">
                  <c:v>21.9</c:v>
                </c:pt>
                <c:pt idx="380">
                  <c:v>19</c:v>
                </c:pt>
                <c:pt idx="381">
                  <c:v>12.4</c:v>
                </c:pt>
                <c:pt idx="382">
                  <c:v>15.8</c:v>
                </c:pt>
                <c:pt idx="383">
                  <c:v>18.399999999999999</c:v>
                </c:pt>
                <c:pt idx="384">
                  <c:v>18.100000000000001</c:v>
                </c:pt>
                <c:pt idx="385">
                  <c:v>7.9</c:v>
                </c:pt>
                <c:pt idx="386">
                  <c:v>14.9</c:v>
                </c:pt>
                <c:pt idx="387">
                  <c:v>13.3</c:v>
                </c:pt>
                <c:pt idx="388">
                  <c:v>12.820048005906719</c:v>
                </c:pt>
                <c:pt idx="389">
                  <c:v>14.5</c:v>
                </c:pt>
                <c:pt idx="390">
                  <c:v>12.026793443659427</c:v>
                </c:pt>
                <c:pt idx="391">
                  <c:v>13.6</c:v>
                </c:pt>
                <c:pt idx="392">
                  <c:v>14.9</c:v>
                </c:pt>
                <c:pt idx="393">
                  <c:v>17.190644972595955</c:v>
                </c:pt>
                <c:pt idx="394">
                  <c:v>17.524902539644373</c:v>
                </c:pt>
                <c:pt idx="395">
                  <c:v>14.20217959250496</c:v>
                </c:pt>
                <c:pt idx="396">
                  <c:v>16.445871076089318</c:v>
                </c:pt>
                <c:pt idx="397">
                  <c:v>6.5390378469205084</c:v>
                </c:pt>
                <c:pt idx="398">
                  <c:v>14.723406219183023</c:v>
                </c:pt>
                <c:pt idx="399">
                  <c:v>8.7941581016010648</c:v>
                </c:pt>
                <c:pt idx="400">
                  <c:v>9.0044090123812985</c:v>
                </c:pt>
                <c:pt idx="401">
                  <c:v>15.19504972909872</c:v>
                </c:pt>
                <c:pt idx="402">
                  <c:v>12.762983627309131</c:v>
                </c:pt>
                <c:pt idx="403">
                  <c:v>16.852894757212045</c:v>
                </c:pt>
                <c:pt idx="404">
                  <c:v>17.192835455237223</c:v>
                </c:pt>
                <c:pt idx="405">
                  <c:v>12.193633662144913</c:v>
                </c:pt>
                <c:pt idx="406">
                  <c:v>17.524902539644373</c:v>
                </c:pt>
                <c:pt idx="407">
                  <c:v>15.422684331754168</c:v>
                </c:pt>
                <c:pt idx="408">
                  <c:v>15.070535410082407</c:v>
                </c:pt>
                <c:pt idx="409">
                  <c:v>9.6911990416103801</c:v>
                </c:pt>
                <c:pt idx="410">
                  <c:v>12.208369086371784</c:v>
                </c:pt>
                <c:pt idx="411">
                  <c:v>6.6161684731644321</c:v>
                </c:pt>
                <c:pt idx="412">
                  <c:v>13.783231038716075</c:v>
                </c:pt>
                <c:pt idx="413">
                  <c:v>18.200845341098351</c:v>
                </c:pt>
                <c:pt idx="414">
                  <c:v>13.498307709544353</c:v>
                </c:pt>
                <c:pt idx="415">
                  <c:v>17.655413555174526</c:v>
                </c:pt>
                <c:pt idx="416">
                  <c:v>22.094030532721877</c:v>
                </c:pt>
                <c:pt idx="417">
                  <c:v>13.298228858989003</c:v>
                </c:pt>
                <c:pt idx="418">
                  <c:v>14.530840068420668</c:v>
                </c:pt>
                <c:pt idx="419">
                  <c:v>12.377225254751677</c:v>
                </c:pt>
                <c:pt idx="420">
                  <c:v>10.91052798273067</c:v>
                </c:pt>
                <c:pt idx="421">
                  <c:v>4.0682204033834299</c:v>
                </c:pt>
                <c:pt idx="422">
                  <c:v>8.1149322106866215</c:v>
                </c:pt>
                <c:pt idx="423">
                  <c:v>5.9123915415917674</c:v>
                </c:pt>
                <c:pt idx="424">
                  <c:v>11.860301624568713</c:v>
                </c:pt>
                <c:pt idx="425">
                  <c:v>14.191834390996982</c:v>
                </c:pt>
                <c:pt idx="426">
                  <c:v>14.966548759773191</c:v>
                </c:pt>
                <c:pt idx="427">
                  <c:v>19.260451151099481</c:v>
                </c:pt>
                <c:pt idx="428">
                  <c:v>17.192835455237223</c:v>
                </c:pt>
                <c:pt idx="429">
                  <c:v>15.517798619785259</c:v>
                </c:pt>
                <c:pt idx="430">
                  <c:v>19.318796691030194</c:v>
                </c:pt>
                <c:pt idx="431">
                  <c:v>20.331092008810682</c:v>
                </c:pt>
                <c:pt idx="432">
                  <c:v>18.500035971737333</c:v>
                </c:pt>
                <c:pt idx="433">
                  <c:v>7.7927734644702253</c:v>
                </c:pt>
                <c:pt idx="434">
                  <c:v>7.3142006377399467</c:v>
                </c:pt>
                <c:pt idx="435">
                  <c:v>5.9123915415917674</c:v>
                </c:pt>
                <c:pt idx="436">
                  <c:v>13.783231038716075</c:v>
                </c:pt>
                <c:pt idx="437">
                  <c:v>10.171190285126352</c:v>
                </c:pt>
                <c:pt idx="438">
                  <c:v>12.762983627309131</c:v>
                </c:pt>
                <c:pt idx="439">
                  <c:v>13.642819565362133</c:v>
                </c:pt>
                <c:pt idx="440">
                  <c:v>18.595778772750673</c:v>
                </c:pt>
                <c:pt idx="441">
                  <c:v>11.642755621091668</c:v>
                </c:pt>
                <c:pt idx="442">
                  <c:v>15.130114062765269</c:v>
                </c:pt>
                <c:pt idx="443">
                  <c:v>11.770592287050727</c:v>
                </c:pt>
                <c:pt idx="444">
                  <c:v>12.303512740865875</c:v>
                </c:pt>
                <c:pt idx="445">
                  <c:v>7.7927734644702253</c:v>
                </c:pt>
                <c:pt idx="446">
                  <c:v>7.3142006377399467</c:v>
                </c:pt>
                <c:pt idx="447">
                  <c:v>5.9123915415917674</c:v>
                </c:pt>
                <c:pt idx="448">
                  <c:v>9.952164213748258</c:v>
                </c:pt>
                <c:pt idx="449">
                  <c:v>11.17765079604809</c:v>
                </c:pt>
                <c:pt idx="450">
                  <c:v>7.5877369973558659</c:v>
                </c:pt>
                <c:pt idx="451">
                  <c:v>14.445338363324607</c:v>
                </c:pt>
                <c:pt idx="452">
                  <c:v>12.969031493758598</c:v>
                </c:pt>
                <c:pt idx="453">
                  <c:v>12.193633662144913</c:v>
                </c:pt>
                <c:pt idx="454">
                  <c:v>14.530840068420668</c:v>
                </c:pt>
                <c:pt idx="455">
                  <c:v>14.20217959250496</c:v>
                </c:pt>
                <c:pt idx="456">
                  <c:v>13.689942237896988</c:v>
                </c:pt>
                <c:pt idx="457">
                  <c:v>9.0562281207645796</c:v>
                </c:pt>
                <c:pt idx="458">
                  <c:v>4.9581964837676464</c:v>
                </c:pt>
                <c:pt idx="459">
                  <c:v>6.6161684731644321</c:v>
                </c:pt>
                <c:pt idx="460">
                  <c:v>9.952164213748258</c:v>
                </c:pt>
                <c:pt idx="461">
                  <c:v>9.1637211159714802</c:v>
                </c:pt>
                <c:pt idx="462">
                  <c:v>16.431851309229231</c:v>
                </c:pt>
                <c:pt idx="463">
                  <c:v>13.642819565362133</c:v>
                </c:pt>
                <c:pt idx="464">
                  <c:v>12.262539881192623</c:v>
                </c:pt>
                <c:pt idx="465">
                  <c:v>9.9963151324697908</c:v>
                </c:pt>
                <c:pt idx="466">
                  <c:v>17.524902539644373</c:v>
                </c:pt>
                <c:pt idx="467">
                  <c:v>8.1517208279913476</c:v>
                </c:pt>
                <c:pt idx="468">
                  <c:v>6.6814537708867672</c:v>
                </c:pt>
                <c:pt idx="469">
                  <c:v>5.9163183058991686</c:v>
                </c:pt>
                <c:pt idx="470">
                  <c:v>8.1149322106866215</c:v>
                </c:pt>
                <c:pt idx="471">
                  <c:v>7.3315712135136337</c:v>
                </c:pt>
                <c:pt idx="472">
                  <c:v>8.0613884520337944</c:v>
                </c:pt>
                <c:pt idx="473">
                  <c:v>15.19504972909872</c:v>
                </c:pt>
                <c:pt idx="474">
                  <c:v>13.498307709544353</c:v>
                </c:pt>
                <c:pt idx="475">
                  <c:v>13.642819565362133</c:v>
                </c:pt>
                <c:pt idx="476">
                  <c:v>17.894587778263162</c:v>
                </c:pt>
                <c:pt idx="477">
                  <c:v>17.190644972595955</c:v>
                </c:pt>
                <c:pt idx="478">
                  <c:v>10.929527157975386</c:v>
                </c:pt>
                <c:pt idx="479">
                  <c:v>8.752082807051595</c:v>
                </c:pt>
                <c:pt idx="480">
                  <c:v>11.607891555881022</c:v>
                </c:pt>
                <c:pt idx="481">
                  <c:v>8.4233717721573704</c:v>
                </c:pt>
                <c:pt idx="482">
                  <c:v>13.04236030392442</c:v>
                </c:pt>
                <c:pt idx="483">
                  <c:v>8.0577973844231092</c:v>
                </c:pt>
                <c:pt idx="484">
                  <c:v>9.952164213748258</c:v>
                </c:pt>
                <c:pt idx="485">
                  <c:v>21.201611932644493</c:v>
                </c:pt>
                <c:pt idx="486">
                  <c:v>14.232814794215972</c:v>
                </c:pt>
                <c:pt idx="487">
                  <c:v>11.235263171474694</c:v>
                </c:pt>
                <c:pt idx="488">
                  <c:v>13.674738143693652</c:v>
                </c:pt>
                <c:pt idx="489">
                  <c:v>7.8175578403051347</c:v>
                </c:pt>
                <c:pt idx="490">
                  <c:v>15.130114062765269</c:v>
                </c:pt>
                <c:pt idx="491">
                  <c:v>11.164868959947569</c:v>
                </c:pt>
                <c:pt idx="492">
                  <c:v>10.211300880301177</c:v>
                </c:pt>
                <c:pt idx="493">
                  <c:v>7.1645982052116359</c:v>
                </c:pt>
                <c:pt idx="494">
                  <c:v>7.3142006377399467</c:v>
                </c:pt>
                <c:pt idx="495">
                  <c:v>7.3315712135136337</c:v>
                </c:pt>
                <c:pt idx="496">
                  <c:v>11.860301624568713</c:v>
                </c:pt>
                <c:pt idx="497">
                  <c:v>12.183195488985559</c:v>
                </c:pt>
                <c:pt idx="498">
                  <c:v>10.551586027919594</c:v>
                </c:pt>
                <c:pt idx="499">
                  <c:v>12.840300767399652</c:v>
                </c:pt>
                <c:pt idx="500">
                  <c:v>14.379701988948383</c:v>
                </c:pt>
                <c:pt idx="501">
                  <c:v>9.9963151324697908</c:v>
                </c:pt>
                <c:pt idx="502">
                  <c:v>13.331531633459303</c:v>
                </c:pt>
                <c:pt idx="503">
                  <c:v>11.164868959947569</c:v>
                </c:pt>
                <c:pt idx="504">
                  <c:v>9.5100713880888712</c:v>
                </c:pt>
                <c:pt idx="505">
                  <c:v>10.328158615695255</c:v>
                </c:pt>
                <c:pt idx="506">
                  <c:v>9.7356538324304722</c:v>
                </c:pt>
                <c:pt idx="507">
                  <c:v>5.2211882038827335</c:v>
                </c:pt>
                <c:pt idx="508">
                  <c:v>8.0613884520337944</c:v>
                </c:pt>
                <c:pt idx="509">
                  <c:v>14.191834390996982</c:v>
                </c:pt>
                <c:pt idx="510">
                  <c:v>13.498307709544353</c:v>
                </c:pt>
                <c:pt idx="511">
                  <c:v>12.840300767399652</c:v>
                </c:pt>
                <c:pt idx="512">
                  <c:v>14.379701988948383</c:v>
                </c:pt>
                <c:pt idx="513">
                  <c:v>9.9963151324697908</c:v>
                </c:pt>
                <c:pt idx="514">
                  <c:v>13.331531633459303</c:v>
                </c:pt>
                <c:pt idx="515">
                  <c:v>11.164868959947569</c:v>
                </c:pt>
                <c:pt idx="516">
                  <c:v>12.99749813231897</c:v>
                </c:pt>
                <c:pt idx="517">
                  <c:v>5.9163183058991686</c:v>
                </c:pt>
                <c:pt idx="518">
                  <c:v>5.7350202437236861</c:v>
                </c:pt>
                <c:pt idx="519">
                  <c:v>4.5436970968929025</c:v>
                </c:pt>
                <c:pt idx="520">
                  <c:v>5.2664022409480928</c:v>
                </c:pt>
                <c:pt idx="521">
                  <c:v>11.17765079604809</c:v>
                </c:pt>
                <c:pt idx="522">
                  <c:v>8.3306157027465915</c:v>
                </c:pt>
                <c:pt idx="523">
                  <c:v>14.445338363324607</c:v>
                </c:pt>
                <c:pt idx="524">
                  <c:v>10.137852421932356</c:v>
                </c:pt>
                <c:pt idx="525">
                  <c:v>7.8175578403051347</c:v>
                </c:pt>
                <c:pt idx="526">
                  <c:v>9.1245601821563032</c:v>
                </c:pt>
                <c:pt idx="527">
                  <c:v>11.770592287050727</c:v>
                </c:pt>
                <c:pt idx="528">
                  <c:v>14.380929414020065</c:v>
                </c:pt>
                <c:pt idx="529">
                  <c:v>7.1645982052116359</c:v>
                </c:pt>
                <c:pt idx="530">
                  <c:v>10.554712992134752</c:v>
                </c:pt>
                <c:pt idx="531">
                  <c:v>6.6161684731644321</c:v>
                </c:pt>
                <c:pt idx="532">
                  <c:v>10.904243029786373</c:v>
                </c:pt>
                <c:pt idx="533">
                  <c:v>13.187901600445132</c:v>
                </c:pt>
                <c:pt idx="534">
                  <c:v>7.5877369973558659</c:v>
                </c:pt>
                <c:pt idx="535">
                  <c:v>12.840300767399652</c:v>
                </c:pt>
                <c:pt idx="536">
                  <c:v>12.969031493758598</c:v>
                </c:pt>
                <c:pt idx="537">
                  <c:v>8.3602829409017989</c:v>
                </c:pt>
                <c:pt idx="538">
                  <c:v>11.530487211525122</c:v>
                </c:pt>
                <c:pt idx="539">
                  <c:v>11.770592287050727</c:v>
                </c:pt>
                <c:pt idx="540">
                  <c:v>8.8066787614903905</c:v>
                </c:pt>
                <c:pt idx="541">
                  <c:v>4.6805406125665581</c:v>
                </c:pt>
                <c:pt idx="542">
                  <c:v>7.3142006377399467</c:v>
                </c:pt>
                <c:pt idx="543">
                  <c:v>4.5436970968929025</c:v>
                </c:pt>
                <c:pt idx="544">
                  <c:v>9.0044090123812985</c:v>
                </c:pt>
                <c:pt idx="545">
                  <c:v>11.17765079604809</c:v>
                </c:pt>
                <c:pt idx="546">
                  <c:v>7.5877369973558659</c:v>
                </c:pt>
                <c:pt idx="547">
                  <c:v>11.235263171474694</c:v>
                </c:pt>
                <c:pt idx="548">
                  <c:v>10.137852421932356</c:v>
                </c:pt>
                <c:pt idx="549">
                  <c:v>8.9043674208583976</c:v>
                </c:pt>
                <c:pt idx="550">
                  <c:v>10.328232972060091</c:v>
                </c:pt>
                <c:pt idx="551">
                  <c:v>7.5526450388979507</c:v>
                </c:pt>
                <c:pt idx="552">
                  <c:v>8.100934795621912</c:v>
                </c:pt>
                <c:pt idx="553">
                  <c:v>4.6805406125665581</c:v>
                </c:pt>
                <c:pt idx="554">
                  <c:v>8.1149322106866215</c:v>
                </c:pt>
                <c:pt idx="555">
                  <c:v>5.9123915415917674</c:v>
                </c:pt>
                <c:pt idx="556">
                  <c:v>7.7794775030463681</c:v>
                </c:pt>
                <c:pt idx="557">
                  <c:v>9.6675883238543516</c:v>
                </c:pt>
                <c:pt idx="558">
                  <c:v>7.4389874039521189</c:v>
                </c:pt>
                <c:pt idx="559">
                  <c:v>8.5066992584022696</c:v>
                </c:pt>
                <c:pt idx="560">
                  <c:v>10.634362932137909</c:v>
                </c:pt>
                <c:pt idx="561">
                  <c:v>6.0910684685613701</c:v>
                </c:pt>
                <c:pt idx="562">
                  <c:v>7.0744878140238381</c:v>
                </c:pt>
                <c:pt idx="563">
                  <c:v>7.0146555903787329</c:v>
                </c:pt>
                <c:pt idx="564">
                  <c:v>8.7362135550931903</c:v>
                </c:pt>
                <c:pt idx="565">
                  <c:v>5.6680846327652024</c:v>
                </c:pt>
                <c:pt idx="566">
                  <c:v>5.8132036824283411</c:v>
                </c:pt>
                <c:pt idx="567">
                  <c:v>3.6209708694426803</c:v>
                </c:pt>
                <c:pt idx="568">
                  <c:v>7.873394631072129</c:v>
                </c:pt>
                <c:pt idx="569">
                  <c:v>11.077047352148885</c:v>
                </c:pt>
                <c:pt idx="570">
                  <c:v>6.7688435409549061</c:v>
                </c:pt>
                <c:pt idx="571">
                  <c:v>7.6239285806435451</c:v>
                </c:pt>
                <c:pt idx="572">
                  <c:v>9.2144228132699748</c:v>
                </c:pt>
                <c:pt idx="573">
                  <c:v>5.9300990542091148</c:v>
                </c:pt>
                <c:pt idx="574">
                  <c:v>6.8329373055952605</c:v>
                </c:pt>
                <c:pt idx="575">
                  <c:v>6.8952622968272186</c:v>
                </c:pt>
                <c:pt idx="576">
                  <c:v>8.030222833239165</c:v>
                </c:pt>
                <c:pt idx="577">
                  <c:v>7.6669388551144939</c:v>
                </c:pt>
                <c:pt idx="578">
                  <c:v>6.5996664556977986</c:v>
                </c:pt>
                <c:pt idx="579">
                  <c:v>5.2897120312769275</c:v>
                </c:pt>
                <c:pt idx="580">
                  <c:v>6.3707152956802791</c:v>
                </c:pt>
                <c:pt idx="581">
                  <c:v>7.8018321049167296</c:v>
                </c:pt>
                <c:pt idx="582">
                  <c:v>5.6644323437063218</c:v>
                </c:pt>
                <c:pt idx="583">
                  <c:v>11.588371442578184</c:v>
                </c:pt>
                <c:pt idx="584">
                  <c:v>8.6309897672503126</c:v>
                </c:pt>
                <c:pt idx="585">
                  <c:v>6.3059484719038776</c:v>
                </c:pt>
                <c:pt idx="586">
                  <c:v>8.7029055563033957</c:v>
                </c:pt>
                <c:pt idx="587">
                  <c:v>7.8460257548424295</c:v>
                </c:pt>
                <c:pt idx="588">
                  <c:v>8.5528926264190286</c:v>
                </c:pt>
                <c:pt idx="589">
                  <c:v>4.5270815640545576</c:v>
                </c:pt>
                <c:pt idx="590">
                  <c:v>4.2446564226052059</c:v>
                </c:pt>
                <c:pt idx="591">
                  <c:v>5.0368613315926174</c:v>
                </c:pt>
                <c:pt idx="592">
                  <c:v>8.4930339447178351</c:v>
                </c:pt>
                <c:pt idx="593">
                  <c:v>8.8227132231446888</c:v>
                </c:pt>
                <c:pt idx="594">
                  <c:v>9.0187254765685623</c:v>
                </c:pt>
                <c:pt idx="595">
                  <c:v>9.6864018914071153</c:v>
                </c:pt>
                <c:pt idx="596">
                  <c:v>9.1077550351159822</c:v>
                </c:pt>
                <c:pt idx="597">
                  <c:v>7.0224054768995092</c:v>
                </c:pt>
                <c:pt idx="598">
                  <c:v>7.533570950989656</c:v>
                </c:pt>
                <c:pt idx="599">
                  <c:v>8.0617752742160089</c:v>
                </c:pt>
                <c:pt idx="600">
                  <c:v>8.023150213592638</c:v>
                </c:pt>
                <c:pt idx="601">
                  <c:v>4.9204133760792192</c:v>
                </c:pt>
                <c:pt idx="602">
                  <c:v>5.1128057212778142</c:v>
                </c:pt>
                <c:pt idx="603">
                  <c:v>3.2421646328495792</c:v>
                </c:pt>
                <c:pt idx="604">
                  <c:v>8.4735911104556845</c:v>
                </c:pt>
                <c:pt idx="605">
                  <c:v>7.0138899754288131</c:v>
                </c:pt>
                <c:pt idx="606">
                  <c:v>7.3330814867029854</c:v>
                </c:pt>
                <c:pt idx="607">
                  <c:v>8.3461954988097755</c:v>
                </c:pt>
                <c:pt idx="608">
                  <c:v>11.618910680250785</c:v>
                </c:pt>
                <c:pt idx="609">
                  <c:v>7.400640189670721</c:v>
                </c:pt>
                <c:pt idx="610">
                  <c:v>10.803283726437842</c:v>
                </c:pt>
                <c:pt idx="611">
                  <c:v>10.197721494119664</c:v>
                </c:pt>
                <c:pt idx="612">
                  <c:v>6.5174509058335657</c:v>
                </c:pt>
                <c:pt idx="613">
                  <c:v>4.2637149931409422</c:v>
                </c:pt>
                <c:pt idx="614">
                  <c:v>5.0177157302758815</c:v>
                </c:pt>
                <c:pt idx="615">
                  <c:v>5.8426882834093847</c:v>
                </c:pt>
                <c:pt idx="616">
                  <c:v>6.2373025413351115</c:v>
                </c:pt>
                <c:pt idx="617">
                  <c:v>6.8570925600699866</c:v>
                </c:pt>
                <c:pt idx="618">
                  <c:v>7.3259378571635123</c:v>
                </c:pt>
                <c:pt idx="619">
                  <c:v>6.9016616624773137</c:v>
                </c:pt>
                <c:pt idx="620">
                  <c:v>8.2748457460132983</c:v>
                </c:pt>
                <c:pt idx="621">
                  <c:v>6.9954181846943975</c:v>
                </c:pt>
                <c:pt idx="622">
                  <c:v>8.1423859979361737</c:v>
                </c:pt>
                <c:pt idx="623">
                  <c:v>7.3373106599141487</c:v>
                </c:pt>
                <c:pt idx="624">
                  <c:v>7.1298336045073327</c:v>
                </c:pt>
                <c:pt idx="625">
                  <c:v>6.4267314900486818</c:v>
                </c:pt>
                <c:pt idx="626">
                  <c:v>6.0796718129171303</c:v>
                </c:pt>
                <c:pt idx="627">
                  <c:v>3.907499443130678</c:v>
                </c:pt>
                <c:pt idx="628">
                  <c:v>6.6867997673754518</c:v>
                </c:pt>
                <c:pt idx="629">
                  <c:v>10.362492314145653</c:v>
                </c:pt>
                <c:pt idx="630">
                  <c:v>5.0533241734686696</c:v>
                </c:pt>
                <c:pt idx="631">
                  <c:v>9.7746789591829835</c:v>
                </c:pt>
                <c:pt idx="632">
                  <c:v>6.7969046462266869</c:v>
                </c:pt>
                <c:pt idx="633">
                  <c:v>7.5359064423601607</c:v>
                </c:pt>
                <c:pt idx="634">
                  <c:v>9.1305823718069927</c:v>
                </c:pt>
                <c:pt idx="635">
                  <c:v>7.9658655646872338</c:v>
                </c:pt>
                <c:pt idx="636">
                  <c:v>7.8674864108305895</c:v>
                </c:pt>
                <c:pt idx="637">
                  <c:v>7.1120096519854314</c:v>
                </c:pt>
                <c:pt idx="638">
                  <c:v>6.3313503345119866</c:v>
                </c:pt>
                <c:pt idx="639">
                  <c:v>4.9620571360103432</c:v>
                </c:pt>
                <c:pt idx="640">
                  <c:v>6.3707152956802791</c:v>
                </c:pt>
                <c:pt idx="641">
                  <c:v>8.3468544798184823</c:v>
                </c:pt>
                <c:pt idx="642">
                  <c:v>7.1615948452514218</c:v>
                </c:pt>
                <c:pt idx="643">
                  <c:v>6.8053594067218182</c:v>
                </c:pt>
                <c:pt idx="644">
                  <c:v>6.7969046462266869</c:v>
                </c:pt>
                <c:pt idx="645">
                  <c:v>7.7471078331119001</c:v>
                </c:pt>
                <c:pt idx="646">
                  <c:v>6.0654265717906215</c:v>
                </c:pt>
                <c:pt idx="647">
                  <c:v>5.8413758380952361</c:v>
                </c:pt>
                <c:pt idx="648">
                  <c:v>7.2506207816016035</c:v>
                </c:pt>
                <c:pt idx="649">
                  <c:v>4.8465457489312884</c:v>
                </c:pt>
                <c:pt idx="650">
                  <c:v>4.9890868922057434</c:v>
                </c:pt>
                <c:pt idx="651">
                  <c:v>4.772425161580661</c:v>
                </c:pt>
                <c:pt idx="652">
                  <c:v>6.8691748622495856</c:v>
                </c:pt>
                <c:pt idx="653">
                  <c:v>9.2544374341727078</c:v>
                </c:pt>
                <c:pt idx="654">
                  <c:v>4.966932430030174</c:v>
                </c:pt>
                <c:pt idx="655">
                  <c:v>8.6110267021373925</c:v>
                </c:pt>
                <c:pt idx="656">
                  <c:v>8.9797200112175553</c:v>
                </c:pt>
                <c:pt idx="657">
                  <c:v>7.4547353767756555</c:v>
                </c:pt>
                <c:pt idx="658">
                  <c:v>7.3763091480802778</c:v>
                </c:pt>
                <c:pt idx="659">
                  <c:v>4.8934473876461038</c:v>
                </c:pt>
                <c:pt idx="660">
                  <c:v>9.2922592090574376</c:v>
                </c:pt>
                <c:pt idx="661">
                  <c:v>6.1277084985617334</c:v>
                </c:pt>
                <c:pt idx="662">
                  <c:v>4.9041765361731748</c:v>
                </c:pt>
                <c:pt idx="663">
                  <c:v>6.3067256194538004</c:v>
                </c:pt>
                <c:pt idx="664">
                  <c:v>7.7560263388439994</c:v>
                </c:pt>
                <c:pt idx="665">
                  <c:v>8.3973009646278225</c:v>
                </c:pt>
                <c:pt idx="666">
                  <c:v>7.4687836269346288</c:v>
                </c:pt>
                <c:pt idx="667">
                  <c:v>8.3667518396528067</c:v>
                </c:pt>
                <c:pt idx="668">
                  <c:v>9.2357533358318449</c:v>
                </c:pt>
                <c:pt idx="669">
                  <c:v>7.0655934368334847</c:v>
                </c:pt>
                <c:pt idx="670">
                  <c:v>8.1725311422848588</c:v>
                </c:pt>
                <c:pt idx="671">
                  <c:v>8.5658382814271814</c:v>
                </c:pt>
                <c:pt idx="672">
                  <c:v>8.9827394722008727</c:v>
                </c:pt>
                <c:pt idx="673">
                  <c:v>5.4079958148767266</c:v>
                </c:pt>
                <c:pt idx="674">
                  <c:v>5.5945122642860268</c:v>
                </c:pt>
                <c:pt idx="675">
                  <c:v>4.6915022798461328</c:v>
                </c:pt>
                <c:pt idx="676">
                  <c:v>8.4930339447178351</c:v>
                </c:pt>
                <c:pt idx="677">
                  <c:v>9.59706320646686</c:v>
                </c:pt>
                <c:pt idx="678">
                  <c:v>6.2956935241969019</c:v>
                </c:pt>
                <c:pt idx="679">
                  <c:v>11.427867682985694</c:v>
                </c:pt>
                <c:pt idx="680">
                  <c:v>12.085788921862971</c:v>
                </c:pt>
                <c:pt idx="681">
                  <c:v>7.346560206507057</c:v>
                </c:pt>
                <c:pt idx="682">
                  <c:v>9.0161538767700886</c:v>
                </c:pt>
                <c:pt idx="683">
                  <c:v>8.2656933355807141</c:v>
                </c:pt>
                <c:pt idx="684">
                  <c:v>7.0018482634934083</c:v>
                </c:pt>
                <c:pt idx="685">
                  <c:v>5.2349319258244407</c:v>
                </c:pt>
                <c:pt idx="686">
                  <c:v>4.5504310206022272</c:v>
                </c:pt>
                <c:pt idx="687">
                  <c:v>4.3966218253071299</c:v>
                </c:pt>
                <c:pt idx="688">
                  <c:v>4.8044570464952354</c:v>
                </c:pt>
                <c:pt idx="689">
                  <c:v>8.3266750245947563</c:v>
                </c:pt>
                <c:pt idx="690">
                  <c:v>8.6167498473003441</c:v>
                </c:pt>
                <c:pt idx="691">
                  <c:v>10.039510162510602</c:v>
                </c:pt>
                <c:pt idx="692">
                  <c:v>11.56229365318708</c:v>
                </c:pt>
                <c:pt idx="693">
                  <c:v>7.1519997666944191</c:v>
                </c:pt>
                <c:pt idx="694">
                  <c:v>8.6607289030932009</c:v>
                </c:pt>
                <c:pt idx="695">
                  <c:v>6.0136918676656999</c:v>
                </c:pt>
                <c:pt idx="696">
                  <c:v>6.4889112273133556</c:v>
                </c:pt>
                <c:pt idx="697">
                  <c:v>4.7174067646471283</c:v>
                </c:pt>
                <c:pt idx="698">
                  <c:v>4.5306821604988556</c:v>
                </c:pt>
                <c:pt idx="699">
                  <c:v>4.3499809306779174</c:v>
                </c:pt>
                <c:pt idx="700">
                  <c:v>5.4848318391575255</c:v>
                </c:pt>
                <c:pt idx="701">
                  <c:v>9.556760791321242</c:v>
                </c:pt>
                <c:pt idx="702">
                  <c:v>5.6357056608836587</c:v>
                </c:pt>
                <c:pt idx="703">
                  <c:v>10.834003772493457</c:v>
                </c:pt>
                <c:pt idx="704">
                  <c:v>10.293950945676347</c:v>
                </c:pt>
                <c:pt idx="705">
                  <c:v>6.2522016811915408</c:v>
                </c:pt>
                <c:pt idx="706">
                  <c:v>7.7443627713373999</c:v>
                </c:pt>
                <c:pt idx="707">
                  <c:v>5.5446290617889105</c:v>
                </c:pt>
                <c:pt idx="708">
                  <c:v>6.873765366661746</c:v>
                </c:pt>
                <c:pt idx="709">
                  <c:v>4.0987374926369995</c:v>
                </c:pt>
                <c:pt idx="710">
                  <c:v>3.4733973735973835</c:v>
                </c:pt>
                <c:pt idx="711">
                  <c:v>3.2676424481147683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48-4972-937F-95CEA815D8EE}"/>
            </c:ext>
          </c:extLst>
        </c:ser>
        <c:ser>
          <c:idx val="1"/>
          <c:order val="3"/>
          <c:tx>
            <c:v>Decay line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'Exercise 4 solution'!$E$30:$E$31</c:f>
              <c:numCache>
                <c:formatCode>m/d/yyyy</c:formatCode>
                <c:ptCount val="2"/>
                <c:pt idx="0">
                  <c:v>41061</c:v>
                </c:pt>
                <c:pt idx="1">
                  <c:v>18415</c:v>
                </c:pt>
              </c:numCache>
            </c:numRef>
          </c:xVal>
          <c:yVal>
            <c:numRef>
              <c:f>'Exercise 4 solution'!$F$30:$F$31</c:f>
              <c:numCache>
                <c:formatCode>0</c:formatCode>
                <c:ptCount val="2"/>
                <c:pt idx="0" formatCode="General">
                  <c:v>4.5</c:v>
                </c:pt>
                <c:pt idx="1">
                  <c:v>147.27742869638899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48-4972-937F-95CEA815D8EE}"/>
            </c:ext>
          </c:extLst>
        </c:ser>
        <c:ser>
          <c:idx val="4"/>
          <c:order val="4"/>
          <c:tx>
            <c:v>Annual mean minus stdev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'Exercise 4 solution'!$Z$2:$Z$61</c:f>
              <c:numCache>
                <c:formatCode>m/d/yyyy</c:formatCode>
                <c:ptCount val="6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solution'!$X$2:$X$61</c:f>
              <c:numCache>
                <c:formatCode>0.0</c:formatCode>
                <c:ptCount val="60"/>
                <c:pt idx="0">
                  <c:v>28.240542321064204</c:v>
                </c:pt>
                <c:pt idx="1">
                  <c:v>483.46695440310725</c:v>
                </c:pt>
                <c:pt idx="2">
                  <c:v>56.425849393527002</c:v>
                </c:pt>
                <c:pt idx="3">
                  <c:v>201.63162674340882</c:v>
                </c:pt>
                <c:pt idx="4">
                  <c:v>121.16269458524725</c:v>
                </c:pt>
                <c:pt idx="5">
                  <c:v>663.17939404151082</c:v>
                </c:pt>
                <c:pt idx="6">
                  <c:v>695.55326737159874</c:v>
                </c:pt>
                <c:pt idx="7">
                  <c:v>168.14853028746933</c:v>
                </c:pt>
                <c:pt idx="8">
                  <c:v>282.12145397798304</c:v>
                </c:pt>
                <c:pt idx="9">
                  <c:v>1091.540953191439</c:v>
                </c:pt>
                <c:pt idx="10">
                  <c:v>2557.1205556500186</c:v>
                </c:pt>
                <c:pt idx="11">
                  <c:v>2469.3877931321572</c:v>
                </c:pt>
                <c:pt idx="12">
                  <c:v>917.57144413068806</c:v>
                </c:pt>
                <c:pt idx="13">
                  <c:v>745.90014225710911</c:v>
                </c:pt>
                <c:pt idx="14">
                  <c:v>370.92756479050342</c:v>
                </c:pt>
                <c:pt idx="15">
                  <c:v>268.80678951471612</c:v>
                </c:pt>
                <c:pt idx="16">
                  <c:v>263.4545671819219</c:v>
                </c:pt>
                <c:pt idx="17">
                  <c:v>234.26161384244955</c:v>
                </c:pt>
                <c:pt idx="18">
                  <c:v>264.72885382946095</c:v>
                </c:pt>
                <c:pt idx="19">
                  <c:v>111.47493333951198</c:v>
                </c:pt>
                <c:pt idx="20">
                  <c:v>85.921248026692439</c:v>
                </c:pt>
                <c:pt idx="21">
                  <c:v>106.48825944778665</c:v>
                </c:pt>
                <c:pt idx="22">
                  <c:v>71.621938154555011</c:v>
                </c:pt>
                <c:pt idx="23">
                  <c:v>56.023780568889833</c:v>
                </c:pt>
                <c:pt idx="24">
                  <c:v>62.037188412843093</c:v>
                </c:pt>
                <c:pt idx="25">
                  <c:v>94.958764095841047</c:v>
                </c:pt>
                <c:pt idx="26">
                  <c:v>51.034508917309005</c:v>
                </c:pt>
                <c:pt idx="27">
                  <c:v>42.970268530202787</c:v>
                </c:pt>
                <c:pt idx="28">
                  <c:v>51.59174560922888</c:v>
                </c:pt>
                <c:pt idx="29">
                  <c:v>56.486374415810303</c:v>
                </c:pt>
                <c:pt idx="30">
                  <c:v>29.659719754213384</c:v>
                </c:pt>
                <c:pt idx="31">
                  <c:v>29.377099693281842</c:v>
                </c:pt>
                <c:pt idx="32">
                  <c:v>19.212958475685753</c:v>
                </c:pt>
                <c:pt idx="33">
                  <c:v>16.86075707532909</c:v>
                </c:pt>
                <c:pt idx="34">
                  <c:v>16.82375776809339</c:v>
                </c:pt>
                <c:pt idx="35">
                  <c:v>18.032660781164104</c:v>
                </c:pt>
                <c:pt idx="36">
                  <c:v>19.405691175943527</c:v>
                </c:pt>
                <c:pt idx="37">
                  <c:v>15.293217358269489</c:v>
                </c:pt>
                <c:pt idx="38">
                  <c:v>14.242459740415065</c:v>
                </c:pt>
                <c:pt idx="39">
                  <c:v>14.204396376139108</c:v>
                </c:pt>
                <c:pt idx="40">
                  <c:v>15.670907414862024</c:v>
                </c:pt>
                <c:pt idx="41">
                  <c:v>15.533838969372061</c:v>
                </c:pt>
                <c:pt idx="42">
                  <c:v>13.284327668655621</c:v>
                </c:pt>
                <c:pt idx="43">
                  <c:v>14.162841410188783</c:v>
                </c:pt>
                <c:pt idx="44">
                  <c:v>12.642339016062218</c:v>
                </c:pt>
                <c:pt idx="45">
                  <c:v>12.645974981084207</c:v>
                </c:pt>
                <c:pt idx="46">
                  <c:v>10.569813178934032</c:v>
                </c:pt>
                <c:pt idx="47">
                  <c:v>9.2554280383681498</c:v>
                </c:pt>
                <c:pt idx="48">
                  <c:v>9.0120826589324281</c:v>
                </c:pt>
                <c:pt idx="49">
                  <c:v>9.2480839021370222</c:v>
                </c:pt>
                <c:pt idx="50">
                  <c:v>9.4120296476511403</c:v>
                </c:pt>
                <c:pt idx="51">
                  <c:v>10.007568838535247</c:v>
                </c:pt>
                <c:pt idx="52">
                  <c:v>7.931248340642032</c:v>
                </c:pt>
                <c:pt idx="53">
                  <c:v>9.1562358402346362</c:v>
                </c:pt>
                <c:pt idx="54">
                  <c:v>7.5723762944199766</c:v>
                </c:pt>
                <c:pt idx="55">
                  <c:v>8.7741113061639808</c:v>
                </c:pt>
                <c:pt idx="56">
                  <c:v>8.9678215073610623</c:v>
                </c:pt>
                <c:pt idx="57">
                  <c:v>10.309522782594993</c:v>
                </c:pt>
                <c:pt idx="58">
                  <c:v>9.4689995982283968</c:v>
                </c:pt>
                <c:pt idx="59">
                  <c:v>9.1510400929037701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48-4972-937F-95CEA815D8EE}"/>
            </c:ext>
          </c:extLst>
        </c:ser>
        <c:ser>
          <c:idx val="5"/>
          <c:order val="5"/>
          <c:tx>
            <c:v>Annual mean minus stdev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'Exercise 4 solution'!$Z$2:$Z$61</c:f>
              <c:numCache>
                <c:formatCode>m/d/yyyy</c:formatCode>
                <c:ptCount val="60"/>
                <c:pt idx="0">
                  <c:v>19511</c:v>
                </c:pt>
                <c:pt idx="1">
                  <c:v>19876</c:v>
                </c:pt>
                <c:pt idx="2">
                  <c:v>20241</c:v>
                </c:pt>
                <c:pt idx="3">
                  <c:v>20607</c:v>
                </c:pt>
                <c:pt idx="4">
                  <c:v>20972</c:v>
                </c:pt>
                <c:pt idx="5">
                  <c:v>21337</c:v>
                </c:pt>
                <c:pt idx="6">
                  <c:v>21702</c:v>
                </c:pt>
                <c:pt idx="7">
                  <c:v>22068</c:v>
                </c:pt>
                <c:pt idx="8">
                  <c:v>22433</c:v>
                </c:pt>
                <c:pt idx="9">
                  <c:v>22798</c:v>
                </c:pt>
                <c:pt idx="10">
                  <c:v>23163</c:v>
                </c:pt>
                <c:pt idx="11">
                  <c:v>23529</c:v>
                </c:pt>
                <c:pt idx="12">
                  <c:v>23894</c:v>
                </c:pt>
                <c:pt idx="13">
                  <c:v>24259</c:v>
                </c:pt>
                <c:pt idx="14">
                  <c:v>24624</c:v>
                </c:pt>
                <c:pt idx="15">
                  <c:v>24990</c:v>
                </c:pt>
                <c:pt idx="16">
                  <c:v>25355</c:v>
                </c:pt>
                <c:pt idx="17">
                  <c:v>25720</c:v>
                </c:pt>
                <c:pt idx="18">
                  <c:v>26085</c:v>
                </c:pt>
                <c:pt idx="19">
                  <c:v>26451</c:v>
                </c:pt>
                <c:pt idx="20">
                  <c:v>26816</c:v>
                </c:pt>
                <c:pt idx="21">
                  <c:v>27181</c:v>
                </c:pt>
                <c:pt idx="22">
                  <c:v>27546</c:v>
                </c:pt>
                <c:pt idx="23">
                  <c:v>27912</c:v>
                </c:pt>
                <c:pt idx="24">
                  <c:v>28277</c:v>
                </c:pt>
                <c:pt idx="25">
                  <c:v>28642</c:v>
                </c:pt>
                <c:pt idx="26">
                  <c:v>29007</c:v>
                </c:pt>
                <c:pt idx="27">
                  <c:v>29373</c:v>
                </c:pt>
                <c:pt idx="28">
                  <c:v>29738</c:v>
                </c:pt>
                <c:pt idx="29">
                  <c:v>30103</c:v>
                </c:pt>
                <c:pt idx="30">
                  <c:v>30468</c:v>
                </c:pt>
                <c:pt idx="31">
                  <c:v>30834</c:v>
                </c:pt>
                <c:pt idx="32">
                  <c:v>31199</c:v>
                </c:pt>
                <c:pt idx="33">
                  <c:v>31564</c:v>
                </c:pt>
                <c:pt idx="34">
                  <c:v>31929</c:v>
                </c:pt>
                <c:pt idx="35">
                  <c:v>32295</c:v>
                </c:pt>
                <c:pt idx="36">
                  <c:v>32660</c:v>
                </c:pt>
                <c:pt idx="37">
                  <c:v>33025</c:v>
                </c:pt>
                <c:pt idx="38">
                  <c:v>33390</c:v>
                </c:pt>
                <c:pt idx="39">
                  <c:v>33756</c:v>
                </c:pt>
                <c:pt idx="40">
                  <c:v>34121</c:v>
                </c:pt>
                <c:pt idx="41">
                  <c:v>34486</c:v>
                </c:pt>
                <c:pt idx="42">
                  <c:v>34851</c:v>
                </c:pt>
                <c:pt idx="43">
                  <c:v>35217</c:v>
                </c:pt>
                <c:pt idx="44">
                  <c:v>35582</c:v>
                </c:pt>
                <c:pt idx="45">
                  <c:v>35947</c:v>
                </c:pt>
                <c:pt idx="46">
                  <c:v>36312</c:v>
                </c:pt>
                <c:pt idx="47">
                  <c:v>36678</c:v>
                </c:pt>
                <c:pt idx="48">
                  <c:v>37043</c:v>
                </c:pt>
                <c:pt idx="49">
                  <c:v>37408</c:v>
                </c:pt>
                <c:pt idx="50">
                  <c:v>37773</c:v>
                </c:pt>
                <c:pt idx="51">
                  <c:v>38139</c:v>
                </c:pt>
                <c:pt idx="52">
                  <c:v>38504</c:v>
                </c:pt>
                <c:pt idx="53">
                  <c:v>38869</c:v>
                </c:pt>
                <c:pt idx="54">
                  <c:v>39234</c:v>
                </c:pt>
                <c:pt idx="55">
                  <c:v>39600</c:v>
                </c:pt>
                <c:pt idx="56">
                  <c:v>39965</c:v>
                </c:pt>
                <c:pt idx="57">
                  <c:v>40330</c:v>
                </c:pt>
                <c:pt idx="58">
                  <c:v>40695</c:v>
                </c:pt>
                <c:pt idx="59">
                  <c:v>41061</c:v>
                </c:pt>
              </c:numCache>
            </c:numRef>
          </c:xVal>
          <c:yVal>
            <c:numRef>
              <c:f>'Exercise 4 solution'!$Y$2:$Y$61</c:f>
              <c:numCache>
                <c:formatCode>0.0</c:formatCode>
                <c:ptCount val="60"/>
                <c:pt idx="0">
                  <c:v>16.850366509737597</c:v>
                </c:pt>
                <c:pt idx="1">
                  <c:v>-27.339642139933176</c:v>
                </c:pt>
                <c:pt idx="2">
                  <c:v>16.122633651922559</c:v>
                </c:pt>
                <c:pt idx="3">
                  <c:v>25.6171483890692</c:v>
                </c:pt>
                <c:pt idx="4">
                  <c:v>68.871704257477134</c:v>
                </c:pt>
                <c:pt idx="5">
                  <c:v>111.35773905424844</c:v>
                </c:pt>
                <c:pt idx="6">
                  <c:v>114.09811500461785</c:v>
                </c:pt>
                <c:pt idx="7">
                  <c:v>61.648313978569057</c:v>
                </c:pt>
                <c:pt idx="8">
                  <c:v>45.791597287936412</c:v>
                </c:pt>
                <c:pt idx="9">
                  <c:v>447.21403564192252</c:v>
                </c:pt>
                <c:pt idx="10">
                  <c:v>1184.546111016648</c:v>
                </c:pt>
                <c:pt idx="11">
                  <c:v>807.27887353450922</c:v>
                </c:pt>
                <c:pt idx="12">
                  <c:v>338.62465523815433</c:v>
                </c:pt>
                <c:pt idx="13">
                  <c:v>209.09985774289095</c:v>
                </c:pt>
                <c:pt idx="14">
                  <c:v>148.2391018761632</c:v>
                </c:pt>
                <c:pt idx="15">
                  <c:v>156.19321048528388</c:v>
                </c:pt>
                <c:pt idx="16">
                  <c:v>98.207659666641206</c:v>
                </c:pt>
                <c:pt idx="17">
                  <c:v>95.32171949088378</c:v>
                </c:pt>
                <c:pt idx="18">
                  <c:v>66.221146170539058</c:v>
                </c:pt>
                <c:pt idx="19">
                  <c:v>51.499498570363301</c:v>
                </c:pt>
                <c:pt idx="20">
                  <c:v>33.045418639974251</c:v>
                </c:pt>
                <c:pt idx="21">
                  <c:v>42.35028185280936</c:v>
                </c:pt>
                <c:pt idx="22">
                  <c:v>33.688603600986632</c:v>
                </c:pt>
                <c:pt idx="23">
                  <c:v>32.258056260867917</c:v>
                </c:pt>
                <c:pt idx="24">
                  <c:v>34.912811587156895</c:v>
                </c:pt>
                <c:pt idx="25">
                  <c:v>28.641235904158926</c:v>
                </c:pt>
                <c:pt idx="26">
                  <c:v>22.415491082690998</c:v>
                </c:pt>
                <c:pt idx="27">
                  <c:v>23.446398136463884</c:v>
                </c:pt>
                <c:pt idx="28">
                  <c:v>20.535978483566751</c:v>
                </c:pt>
                <c:pt idx="29">
                  <c:v>8.2293186011232109</c:v>
                </c:pt>
                <c:pt idx="30">
                  <c:v>11.787432143397622</c:v>
                </c:pt>
                <c:pt idx="31">
                  <c:v>7.4068190968624705</c:v>
                </c:pt>
                <c:pt idx="32">
                  <c:v>11.153708190980916</c:v>
                </c:pt>
                <c:pt idx="33">
                  <c:v>10.350416557688472</c:v>
                </c:pt>
                <c:pt idx="34">
                  <c:v>9.7988530862417598</c:v>
                </c:pt>
                <c:pt idx="35">
                  <c:v>7.7080383018040681</c:v>
                </c:pt>
                <c:pt idx="36">
                  <c:v>9.287485543529975</c:v>
                </c:pt>
                <c:pt idx="37">
                  <c:v>8.17717324920382</c:v>
                </c:pt>
                <c:pt idx="38">
                  <c:v>7.6540586767348691</c:v>
                </c:pt>
                <c:pt idx="39">
                  <c:v>6.6573219716267937</c:v>
                </c:pt>
                <c:pt idx="40">
                  <c:v>8.7117307831898128</c:v>
                </c:pt>
                <c:pt idx="41">
                  <c:v>7.2046283732215084</c:v>
                </c:pt>
                <c:pt idx="42">
                  <c:v>8.5661512753103644</c:v>
                </c:pt>
                <c:pt idx="43">
                  <c:v>6.9466223920836443</c:v>
                </c:pt>
                <c:pt idx="44">
                  <c:v>6.8221574704449157</c:v>
                </c:pt>
                <c:pt idx="45">
                  <c:v>6.4366405917346388</c:v>
                </c:pt>
                <c:pt idx="46">
                  <c:v>6.553012986311904</c:v>
                </c:pt>
                <c:pt idx="47">
                  <c:v>5.4188719673129118</c:v>
                </c:pt>
                <c:pt idx="48">
                  <c:v>5.954996632742473</c:v>
                </c:pt>
                <c:pt idx="49">
                  <c:v>4.9640348781717982</c:v>
                </c:pt>
                <c:pt idx="50">
                  <c:v>5.4287895551586285</c:v>
                </c:pt>
                <c:pt idx="51">
                  <c:v>5.4639118405540934</c:v>
                </c:pt>
                <c:pt idx="52">
                  <c:v>5.6713669193925931</c:v>
                </c:pt>
                <c:pt idx="53">
                  <c:v>5.7736737885307283</c:v>
                </c:pt>
                <c:pt idx="54">
                  <c:v>5.2599599557493146</c:v>
                </c:pt>
                <c:pt idx="55">
                  <c:v>5.39866422976195</c:v>
                </c:pt>
                <c:pt idx="56">
                  <c:v>5.9830666255800038</c:v>
                </c:pt>
                <c:pt idx="57">
                  <c:v>5.3090918397908977</c:v>
                </c:pt>
                <c:pt idx="58">
                  <c:v>4.7415149608846985</c:v>
                </c:pt>
                <c:pt idx="59">
                  <c:v>4.0256247745730604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48-4972-937F-95CEA815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255136"/>
        <c:axId val="662253888"/>
      </c:scatterChart>
      <c:valAx>
        <c:axId val="662255136"/>
        <c:scaling>
          <c:orientation val="minMax"/>
          <c:max val="40300"/>
          <c:min val="3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2074831057718"/>
              <c:y val="0.88917191655525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53888"/>
        <c:crosses val="autoZero"/>
        <c:crossBetween val="midCat"/>
        <c:minorUnit val="1000"/>
      </c:valAx>
      <c:valAx>
        <c:axId val="66225388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Atmospheric </a:t>
                </a:r>
                <a:r>
                  <a:rPr lang="en-US" baseline="30000"/>
                  <a:t>3</a:t>
                </a:r>
                <a:r>
                  <a:rPr lang="en-US" baseline="0"/>
                  <a:t>H (TU)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2.6723486504649771E-2"/>
              <c:y val="0.28469607826447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55136"/>
        <c:crosses val="autoZero"/>
        <c:crossBetween val="midCat"/>
      </c:valAx>
      <c:spPr>
        <a:noFill/>
        <a:ln>
          <a:solidFill>
            <a:schemeClr val="accent3"/>
          </a:solidFill>
        </a:ln>
        <a:effectLst/>
      </c:spPr>
    </c:plotArea>
    <c:legend>
      <c:legendPos val="r"/>
      <c:layout>
        <c:manualLayout>
          <c:xMode val="edge"/>
          <c:yMode val="edge"/>
          <c:x val="0.57967179612035491"/>
          <c:y val="4.7727021282449489E-2"/>
          <c:w val="0.33173528994047913"/>
          <c:h val="0.27228212226242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8</xdr:row>
      <xdr:rowOff>48752</xdr:rowOff>
    </xdr:from>
    <xdr:to>
      <xdr:col>21</xdr:col>
      <xdr:colOff>404745</xdr:colOff>
      <xdr:row>23</xdr:row>
      <xdr:rowOff>54915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126C498-E570-D3FA-B80B-254C3FCEF6B9}"/>
            </a:ext>
          </a:extLst>
        </xdr:cNvPr>
        <xdr:cNvGrpSpPr/>
      </xdr:nvGrpSpPr>
      <xdr:grpSpPr>
        <a:xfrm>
          <a:off x="5467350" y="1839452"/>
          <a:ext cx="6615045" cy="2444563"/>
          <a:chOff x="5753100" y="1770872"/>
          <a:chExt cx="7457055" cy="2410273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8BD493B-DC54-9E9E-44F3-0FC7A81895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753100" y="1770872"/>
            <a:ext cx="7457055" cy="2410273"/>
          </a:xfrm>
          <a:prstGeom prst="rect">
            <a:avLst/>
          </a:prstGeom>
        </xdr:spPr>
      </xdr:pic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686801B-1EAF-E1EA-C5C4-620AD2A1343A}"/>
              </a:ext>
            </a:extLst>
          </xdr:cNvPr>
          <xdr:cNvSpPr/>
        </xdr:nvSpPr>
        <xdr:spPr>
          <a:xfrm>
            <a:off x="9616440" y="1836420"/>
            <a:ext cx="441960" cy="426720"/>
          </a:xfrm>
          <a:prstGeom prst="rect">
            <a:avLst/>
          </a:prstGeom>
          <a:solidFill>
            <a:schemeClr val="accent2">
              <a:alpha val="15000"/>
            </a:schemeClr>
          </a:solidFill>
          <a:ln w="38100"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39</xdr:row>
      <xdr:rowOff>106680</xdr:rowOff>
    </xdr:from>
    <xdr:to>
      <xdr:col>9</xdr:col>
      <xdr:colOff>490538</xdr:colOff>
      <xdr:row>58</xdr:row>
      <xdr:rowOff>48578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DBE94DE-840D-4EAF-82DD-40E5B31C2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39</xdr:row>
      <xdr:rowOff>114300</xdr:rowOff>
    </xdr:from>
    <xdr:to>
      <xdr:col>17</xdr:col>
      <xdr:colOff>541020</xdr:colOff>
      <xdr:row>58</xdr:row>
      <xdr:rowOff>56198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BD75A5E-4C2E-CF36-4A17-5AC83BBBD153}"/>
            </a:ext>
          </a:extLst>
        </xdr:cNvPr>
        <xdr:cNvGrpSpPr/>
      </xdr:nvGrpSpPr>
      <xdr:grpSpPr>
        <a:xfrm>
          <a:off x="5143500" y="7569777"/>
          <a:ext cx="4783975" cy="3561398"/>
          <a:chOff x="5775614" y="7206095"/>
          <a:chExt cx="5426652" cy="3396876"/>
        </a:xfrm>
      </xdr:grpSpPr>
      <xdr:grpSp>
        <xdr:nvGrpSpPr>
          <xdr:cNvPr id="15" name="Group 7">
            <a:extLst>
              <a:ext uri="{FF2B5EF4-FFF2-40B4-BE49-F238E27FC236}">
                <a16:creationId xmlns:a16="http://schemas.microsoft.com/office/drawing/2014/main" id="{087F9000-99B9-C446-070C-F1B93FA81C07}"/>
              </a:ext>
            </a:extLst>
          </xdr:cNvPr>
          <xdr:cNvGrpSpPr/>
        </xdr:nvGrpSpPr>
        <xdr:grpSpPr>
          <a:xfrm>
            <a:off x="5775614" y="7206095"/>
            <a:ext cx="5426652" cy="3396876"/>
            <a:chOff x="18798540" y="7254240"/>
            <a:chExt cx="5694998" cy="3416618"/>
          </a:xfrm>
        </xdr:grpSpPr>
        <xdr:grpSp>
          <xdr:nvGrpSpPr>
            <xdr:cNvPr id="16" name="Group 5">
              <a:extLst>
                <a:ext uri="{FF2B5EF4-FFF2-40B4-BE49-F238E27FC236}">
                  <a16:creationId xmlns:a16="http://schemas.microsoft.com/office/drawing/2014/main" id="{3C72A191-7CCB-440F-EDAC-6B12EB69F138}"/>
                </a:ext>
              </a:extLst>
            </xdr:cNvPr>
            <xdr:cNvGrpSpPr/>
          </xdr:nvGrpSpPr>
          <xdr:grpSpPr>
            <a:xfrm>
              <a:off x="18798540" y="7254240"/>
              <a:ext cx="5694998" cy="3416618"/>
              <a:chOff x="1188720" y="2682240"/>
              <a:chExt cx="5694998" cy="3416618"/>
            </a:xfrm>
          </xdr:grpSpPr>
          <xdr:graphicFrame macro="">
            <xdr:nvGraphicFramePr>
              <xdr:cNvPr id="17" name="Chart 2">
                <a:extLst>
                  <a:ext uri="{FF2B5EF4-FFF2-40B4-BE49-F238E27FC236}">
                    <a16:creationId xmlns:a16="http://schemas.microsoft.com/office/drawing/2014/main" id="{C88B0917-81AE-43F3-97C6-796A3F54BD3E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88720" y="2682240"/>
              <a:ext cx="5694998" cy="341661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18" name="Arrow: Down 3">
                <a:extLst>
                  <a:ext uri="{FF2B5EF4-FFF2-40B4-BE49-F238E27FC236}">
                    <a16:creationId xmlns:a16="http://schemas.microsoft.com/office/drawing/2014/main" id="{E5863BE5-707E-3EA5-B033-3D5A544B30D5}"/>
                  </a:ext>
                </a:extLst>
              </xdr:cNvPr>
              <xdr:cNvSpPr/>
            </xdr:nvSpPr>
            <xdr:spPr>
              <a:xfrm>
                <a:off x="3114269" y="4283032"/>
                <a:ext cx="1028852" cy="381177"/>
              </a:xfrm>
              <a:prstGeom prst="downArrow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900"/>
                  <a:t>1992</a:t>
                </a:r>
              </a:p>
            </xdr:txBody>
          </xdr:sp>
          <xdr:sp macro="" textlink="">
            <xdr:nvSpPr>
              <xdr:cNvPr id="19" name="Arrow: Down 4">
                <a:extLst>
                  <a:ext uri="{FF2B5EF4-FFF2-40B4-BE49-F238E27FC236}">
                    <a16:creationId xmlns:a16="http://schemas.microsoft.com/office/drawing/2014/main" id="{F4C851ED-B3C9-4B79-AE57-9638262DBF09}"/>
                  </a:ext>
                </a:extLst>
              </xdr:cNvPr>
              <xdr:cNvSpPr/>
            </xdr:nvSpPr>
            <xdr:spPr>
              <a:xfrm rot="10800000">
                <a:off x="5668747" y="4973945"/>
                <a:ext cx="1032636" cy="380345"/>
              </a:xfrm>
              <a:prstGeom prst="downArrow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">
          <xdr:nvSpPr>
            <xdr:cNvPr id="20" name="Arrow: Down 6">
              <a:extLst>
                <a:ext uri="{FF2B5EF4-FFF2-40B4-BE49-F238E27FC236}">
                  <a16:creationId xmlns:a16="http://schemas.microsoft.com/office/drawing/2014/main" id="{2C53A57C-4675-43DD-98D8-DAEE0AB4991F}"/>
                </a:ext>
              </a:extLst>
            </xdr:cNvPr>
            <xdr:cNvSpPr/>
          </xdr:nvSpPr>
          <xdr:spPr>
            <a:xfrm>
              <a:off x="22519498" y="8706971"/>
              <a:ext cx="1002743" cy="651943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900"/>
                <a:t>2003</a:t>
              </a:r>
            </a:p>
          </xdr:txBody>
        </xdr:sp>
      </xdr:grp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C78961E6-E5D0-5964-B7AB-EA400FCA98EF}"/>
              </a:ext>
            </a:extLst>
          </xdr:cNvPr>
          <xdr:cNvSpPr txBox="1"/>
        </xdr:nvSpPr>
        <xdr:spPr>
          <a:xfrm>
            <a:off x="10315922" y="9602932"/>
            <a:ext cx="458932" cy="212668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850">
                <a:solidFill>
                  <a:schemeClr val="bg1"/>
                </a:solidFill>
              </a:rPr>
              <a:t>2008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B46C-A559-4C84-A6F9-D708D51BFC29}">
  <dimension ref="B2:J20"/>
  <sheetViews>
    <sheetView workbookViewId="0">
      <selection activeCell="F30" sqref="F30"/>
    </sheetView>
  </sheetViews>
  <sheetFormatPr defaultColWidth="9" defaultRowHeight="12.75" x14ac:dyDescent="0.2"/>
  <cols>
    <col min="1" max="2" width="9" style="4"/>
    <col min="3" max="3" width="13.33203125" style="4" customWidth="1"/>
    <col min="4" max="4" width="12.1640625" style="4" customWidth="1"/>
    <col min="5" max="5" width="13.6640625" style="4" customWidth="1"/>
    <col min="6" max="6" width="12.1640625" style="4" bestFit="1" customWidth="1"/>
    <col min="7" max="8" width="9" style="4" bestFit="1" customWidth="1"/>
    <col min="9" max="16384" width="9" style="4"/>
  </cols>
  <sheetData>
    <row r="2" spans="2:10" x14ac:dyDescent="0.2">
      <c r="B2" s="4" t="s">
        <v>49</v>
      </c>
    </row>
    <row r="3" spans="2:10" x14ac:dyDescent="0.2">
      <c r="B3" s="4" t="s">
        <v>50</v>
      </c>
    </row>
    <row r="4" spans="2:10" x14ac:dyDescent="0.2">
      <c r="B4" s="4" t="s">
        <v>51</v>
      </c>
    </row>
    <row r="6" spans="2:10" ht="13.5" thickBot="1" x14ac:dyDescent="0.25"/>
    <row r="7" spans="2:10" x14ac:dyDescent="0.2">
      <c r="F7" s="40" t="s">
        <v>52</v>
      </c>
      <c r="G7" s="41"/>
      <c r="H7" s="42"/>
    </row>
    <row r="8" spans="2:10" ht="51" x14ac:dyDescent="0.2">
      <c r="B8" s="3" t="s">
        <v>53</v>
      </c>
      <c r="C8" s="8" t="s">
        <v>54</v>
      </c>
      <c r="D8" s="3" t="s">
        <v>55</v>
      </c>
      <c r="E8" s="8" t="s">
        <v>56</v>
      </c>
      <c r="F8" s="9" t="s">
        <v>57</v>
      </c>
      <c r="G8" s="3" t="s">
        <v>58</v>
      </c>
      <c r="H8" s="10" t="s">
        <v>59</v>
      </c>
      <c r="J8" s="6" t="s">
        <v>60</v>
      </c>
    </row>
    <row r="9" spans="2:10" x14ac:dyDescent="0.2">
      <c r="B9" s="3" t="s">
        <v>61</v>
      </c>
      <c r="C9" s="11">
        <v>1.23812468567936E-8</v>
      </c>
      <c r="D9" s="12">
        <f>C9*0.03</f>
        <v>3.71437405703808E-10</v>
      </c>
      <c r="E9" s="11">
        <v>1.201987644967758E-8</v>
      </c>
      <c r="F9" s="25">
        <f>C9-E9</f>
        <v>3.6137040711601942E-10</v>
      </c>
      <c r="G9" s="13">
        <f>F9/D9</f>
        <v>0.97289718689286719</v>
      </c>
      <c r="H9" s="14">
        <f>G9^2</f>
        <v>0.94652893626405454</v>
      </c>
    </row>
    <row r="10" spans="2:10" x14ac:dyDescent="0.2">
      <c r="B10" s="3" t="s">
        <v>62</v>
      </c>
      <c r="C10" s="11">
        <v>8.3015730380957813E-8</v>
      </c>
      <c r="D10" s="12">
        <f t="shared" ref="D10:D12" si="0">C10*0.03</f>
        <v>2.4904719114287345E-9</v>
      </c>
      <c r="E10" s="11">
        <v>8.6238646871725435E-8</v>
      </c>
      <c r="F10" s="25">
        <f t="shared" ref="F10:F12" si="1">C10-E10</f>
        <v>-3.2229164907676221E-9</v>
      </c>
      <c r="G10" s="13">
        <f t="shared" ref="G10:G12" si="2">F10/D10</f>
        <v>-1.2940987111630176</v>
      </c>
      <c r="H10" s="14">
        <f t="shared" ref="H10:H12" si="3">G10^2</f>
        <v>1.6746914742337831</v>
      </c>
    </row>
    <row r="11" spans="2:10" x14ac:dyDescent="0.2">
      <c r="B11" s="3" t="s">
        <v>63</v>
      </c>
      <c r="C11" s="11">
        <v>3.8764518875191459E-4</v>
      </c>
      <c r="D11" s="12">
        <f t="shared" si="0"/>
        <v>1.1629355662557438E-5</v>
      </c>
      <c r="E11" s="11">
        <v>3.8536294842812818E-4</v>
      </c>
      <c r="F11" s="25">
        <f t="shared" si="1"/>
        <v>2.282240323786414E-6</v>
      </c>
      <c r="G11" s="13">
        <f t="shared" si="2"/>
        <v>0.1962482178728483</v>
      </c>
      <c r="H11" s="14">
        <f t="shared" si="3"/>
        <v>3.8513363018268937E-2</v>
      </c>
    </row>
    <row r="12" spans="2:10" x14ac:dyDescent="0.2">
      <c r="B12" s="3" t="s">
        <v>64</v>
      </c>
      <c r="C12" s="11">
        <v>2.4954860409376557E-7</v>
      </c>
      <c r="D12" s="12">
        <f t="shared" si="0"/>
        <v>7.4864581228129668E-9</v>
      </c>
      <c r="E12" s="11">
        <v>2.4891098764792563E-7</v>
      </c>
      <c r="F12" s="25">
        <f t="shared" si="1"/>
        <v>6.3761644583993977E-10</v>
      </c>
      <c r="G12" s="13">
        <f t="shared" si="2"/>
        <v>8.5169306417005819E-2</v>
      </c>
      <c r="H12" s="14">
        <f t="shared" si="3"/>
        <v>7.253810755553829E-3</v>
      </c>
    </row>
    <row r="13" spans="2:10" x14ac:dyDescent="0.2">
      <c r="F13" s="15"/>
      <c r="H13" s="16"/>
    </row>
    <row r="14" spans="2:10" x14ac:dyDescent="0.2">
      <c r="F14" s="15"/>
      <c r="G14" s="5" t="s">
        <v>65</v>
      </c>
      <c r="H14" s="17">
        <f>SUM(H9:H12)</f>
        <v>2.6669875842716602</v>
      </c>
    </row>
    <row r="15" spans="2:10" x14ac:dyDescent="0.2">
      <c r="F15" s="15"/>
      <c r="G15" s="5" t="s">
        <v>66</v>
      </c>
      <c r="H15" s="18">
        <f>4-3</f>
        <v>1</v>
      </c>
    </row>
    <row r="16" spans="2:10" x14ac:dyDescent="0.2">
      <c r="C16" s="19"/>
      <c r="D16" s="19"/>
      <c r="F16" s="15"/>
      <c r="H16" s="16"/>
    </row>
    <row r="17" spans="3:8" x14ac:dyDescent="0.2">
      <c r="C17" s="19"/>
      <c r="D17" s="19"/>
      <c r="F17" s="15"/>
      <c r="H17" s="24" t="s">
        <v>67</v>
      </c>
    </row>
    <row r="18" spans="3:8" x14ac:dyDescent="0.2">
      <c r="C18" s="20"/>
      <c r="F18" s="15"/>
      <c r="H18" s="24" t="s">
        <v>68</v>
      </c>
    </row>
    <row r="19" spans="3:8" x14ac:dyDescent="0.2">
      <c r="F19" s="15"/>
      <c r="G19" s="4" t="s">
        <v>69</v>
      </c>
      <c r="H19" s="17">
        <f>_xlfn.CHISQ.DIST.RT(H14,H15)</f>
        <v>0.10244977097243223</v>
      </c>
    </row>
    <row r="20" spans="3:8" ht="13.5" thickBot="1" x14ac:dyDescent="0.25">
      <c r="F20" s="21"/>
      <c r="G20" s="22"/>
      <c r="H20" s="23"/>
    </row>
  </sheetData>
  <mergeCells count="1">
    <mergeCell ref="F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B69F-E075-4418-B656-1DAB03ED1382}">
  <dimension ref="B3:I7"/>
  <sheetViews>
    <sheetView workbookViewId="0">
      <selection activeCell="E25" sqref="E25"/>
    </sheetView>
  </sheetViews>
  <sheetFormatPr defaultRowHeight="12.75" x14ac:dyDescent="0.2"/>
  <cols>
    <col min="2" max="2" width="9" style="2"/>
    <col min="3" max="3" width="13.5" style="1" customWidth="1"/>
  </cols>
  <sheetData>
    <row r="3" spans="2:9" x14ac:dyDescent="0.2">
      <c r="B3" s="5" t="s">
        <v>0</v>
      </c>
      <c r="C3" s="3">
        <v>3.5</v>
      </c>
      <c r="D3" s="4" t="s">
        <v>1</v>
      </c>
      <c r="G3" s="5"/>
      <c r="H3" s="3"/>
      <c r="I3" s="4"/>
    </row>
    <row r="4" spans="2:9" x14ac:dyDescent="0.2">
      <c r="B4" s="5" t="s">
        <v>2</v>
      </c>
      <c r="C4" s="3">
        <v>8.5</v>
      </c>
      <c r="D4" s="4" t="s">
        <v>1</v>
      </c>
      <c r="G4" s="5"/>
      <c r="H4" s="3"/>
      <c r="I4" s="4"/>
    </row>
    <row r="5" spans="2:9" x14ac:dyDescent="0.2">
      <c r="B5" s="5" t="s">
        <v>3</v>
      </c>
      <c r="C5" s="3" t="s">
        <v>4</v>
      </c>
      <c r="D5" s="4"/>
      <c r="G5" s="5"/>
      <c r="H5" s="3"/>
      <c r="I5" s="4"/>
    </row>
    <row r="6" spans="2:9" x14ac:dyDescent="0.2">
      <c r="B6" s="5" t="s">
        <v>3</v>
      </c>
      <c r="C6" s="27">
        <f>LN(2)/12.32</f>
        <v>5.6261946474021531E-2</v>
      </c>
      <c r="D6" s="4" t="s">
        <v>5</v>
      </c>
      <c r="G6" s="5"/>
      <c r="H6" s="27"/>
      <c r="I6" s="4"/>
    </row>
    <row r="7" spans="2:9" x14ac:dyDescent="0.2">
      <c r="B7" s="5" t="s">
        <v>6</v>
      </c>
      <c r="C7" s="7">
        <f>-LN(C3/C4)/C6</f>
        <v>15.770929564454502</v>
      </c>
      <c r="D7" s="4" t="s">
        <v>7</v>
      </c>
      <c r="G7" s="5"/>
      <c r="H7" s="7"/>
      <c r="I7" s="4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A358-4444-4C05-864C-AA22F9DF0543}">
  <dimension ref="A1:BN713"/>
  <sheetViews>
    <sheetView tabSelected="1" topLeftCell="A34" zoomScale="110" zoomScaleNormal="110" workbookViewId="0">
      <selection activeCell="O64" sqref="O64"/>
    </sheetView>
  </sheetViews>
  <sheetFormatPr defaultColWidth="9" defaultRowHeight="12.75" x14ac:dyDescent="0.2"/>
  <cols>
    <col min="1" max="1" width="9.6640625" style="3" bestFit="1" customWidth="1"/>
    <col min="2" max="2" width="9.33203125"/>
    <col min="3" max="16" width="9" style="3"/>
    <col min="17" max="19" width="20" style="3" customWidth="1"/>
    <col min="20" max="20" width="9" style="3"/>
    <col min="21" max="25" width="25.33203125" style="3" customWidth="1"/>
    <col min="26" max="26" width="9.6640625" style="3" customWidth="1"/>
    <col min="27" max="27" width="20" style="3" customWidth="1"/>
    <col min="28" max="28" width="11.83203125" style="3" customWidth="1"/>
    <col min="29" max="29" width="9.1640625" style="3" bestFit="1" customWidth="1"/>
    <col min="30" max="31" width="17" style="3" customWidth="1"/>
    <col min="32" max="33" width="9" style="3"/>
    <col min="34" max="36" width="9.6640625" style="3" customWidth="1"/>
    <col min="37" max="37" width="9.83203125" style="3" customWidth="1"/>
    <col min="38" max="66" width="9.6640625" style="3" customWidth="1"/>
    <col min="67" max="16384" width="9" style="3"/>
  </cols>
  <sheetData>
    <row r="1" spans="1:66" ht="15" x14ac:dyDescent="0.25">
      <c r="B1" s="3"/>
      <c r="T1" s="3" t="s">
        <v>8</v>
      </c>
      <c r="U1" s="3" t="s">
        <v>9</v>
      </c>
      <c r="V1" s="3" t="s">
        <v>10</v>
      </c>
      <c r="W1" s="3" t="s">
        <v>11</v>
      </c>
      <c r="X1" s="3" t="s">
        <v>12</v>
      </c>
      <c r="Y1" s="3" t="s">
        <v>13</v>
      </c>
      <c r="Z1" s="3" t="s">
        <v>14</v>
      </c>
      <c r="AB1" s="3" t="s">
        <v>15</v>
      </c>
      <c r="AC1" s="3" t="s">
        <v>16</v>
      </c>
      <c r="AD1" s="3" t="s">
        <v>17</v>
      </c>
      <c r="AE1" s="3" t="s">
        <v>18</v>
      </c>
      <c r="AI1" s="5" t="s">
        <v>19</v>
      </c>
      <c r="AJ1" s="3" t="str">
        <f>AY1</f>
        <v>YEAR</v>
      </c>
      <c r="AK1" s="3" t="str">
        <f t="shared" ref="AK1:AW1" si="0">AZ1</f>
        <v>JAN</v>
      </c>
      <c r="AL1" s="3" t="str">
        <f t="shared" si="0"/>
        <v>FEB</v>
      </c>
      <c r="AM1" s="3" t="str">
        <f t="shared" si="0"/>
        <v>MAR</v>
      </c>
      <c r="AN1" s="3" t="str">
        <f t="shared" si="0"/>
        <v>APR</v>
      </c>
      <c r="AO1" s="3" t="str">
        <f t="shared" si="0"/>
        <v>MAY</v>
      </c>
      <c r="AP1" s="3" t="str">
        <f t="shared" si="0"/>
        <v>JUN</v>
      </c>
      <c r="AQ1" s="3" t="str">
        <f t="shared" si="0"/>
        <v>JUL</v>
      </c>
      <c r="AR1" s="3" t="str">
        <f t="shared" si="0"/>
        <v>AUG</v>
      </c>
      <c r="AS1" s="3" t="str">
        <f t="shared" si="0"/>
        <v>SEP</v>
      </c>
      <c r="AT1" s="3" t="str">
        <f t="shared" si="0"/>
        <v>OCT</v>
      </c>
      <c r="AU1" s="3" t="str">
        <f t="shared" si="0"/>
        <v>NOV</v>
      </c>
      <c r="AV1" s="3" t="str">
        <f t="shared" si="0"/>
        <v>DEC</v>
      </c>
      <c r="AW1" s="3" t="str">
        <f t="shared" si="0"/>
        <v>YEAR</v>
      </c>
      <c r="AX1" s="3" t="s">
        <v>20</v>
      </c>
      <c r="AY1" s="32" t="s">
        <v>21</v>
      </c>
      <c r="AZ1" s="32" t="s">
        <v>22</v>
      </c>
      <c r="BA1" s="32" t="s">
        <v>23</v>
      </c>
      <c r="BB1" s="32" t="s">
        <v>24</v>
      </c>
      <c r="BC1" s="32" t="s">
        <v>25</v>
      </c>
      <c r="BD1" s="32" t="s">
        <v>26</v>
      </c>
      <c r="BE1" s="32" t="s">
        <v>27</v>
      </c>
      <c r="BF1" s="32" t="s">
        <v>28</v>
      </c>
      <c r="BG1" s="32" t="s">
        <v>29</v>
      </c>
      <c r="BH1" s="32" t="s">
        <v>30</v>
      </c>
      <c r="BI1" s="32" t="s">
        <v>31</v>
      </c>
      <c r="BJ1" s="32" t="s">
        <v>32</v>
      </c>
      <c r="BK1" s="32" t="s">
        <v>33</v>
      </c>
      <c r="BL1" s="32" t="s">
        <v>21</v>
      </c>
    </row>
    <row r="2" spans="1:66" ht="15" x14ac:dyDescent="0.25">
      <c r="A2" s="26"/>
      <c r="B2" s="3"/>
      <c r="C2" s="26"/>
      <c r="Q2" s="13"/>
      <c r="R2" s="13"/>
      <c r="S2" s="13"/>
      <c r="T2" s="3">
        <v>1953</v>
      </c>
      <c r="U2" s="26">
        <f>SUM(AE2:AE6)*COUNT(AB2:AB6)/12</f>
        <v>10.164859087212772</v>
      </c>
      <c r="V2" s="26">
        <f>AVERAGE(AC2:AC6)</f>
        <v>22.545454415400901</v>
      </c>
      <c r="W2" s="26">
        <f>STDEV(AC2:AC6)</f>
        <v>5.6950879056633044</v>
      </c>
      <c r="X2" s="26">
        <f>V2+W2</f>
        <v>28.240542321064204</v>
      </c>
      <c r="Y2" s="26">
        <f>V2-W2</f>
        <v>16.850366509737597</v>
      </c>
      <c r="Z2" s="28">
        <v>19511</v>
      </c>
      <c r="AA2" s="13"/>
      <c r="AB2" s="28">
        <v>19586</v>
      </c>
      <c r="AC2" s="26">
        <v>16.510690428256876</v>
      </c>
      <c r="AD2" s="26">
        <v>0.25550122249388751</v>
      </c>
      <c r="AE2" s="26">
        <f t="shared" ref="AE2:AE65" si="1">AC2*AD2</f>
        <v>4.2185015886377588</v>
      </c>
      <c r="AH2" s="13"/>
      <c r="AI2" s="13"/>
      <c r="AJ2" s="3">
        <v>1953</v>
      </c>
      <c r="AK2" s="13"/>
      <c r="AL2" s="13"/>
      <c r="AM2" s="13"/>
      <c r="AN2" s="13"/>
      <c r="AO2" s="13"/>
      <c r="AP2" s="13"/>
      <c r="AQ2" s="13"/>
      <c r="AR2" s="30">
        <f>BG2/$BM$2</f>
        <v>0.25550122249388751</v>
      </c>
      <c r="AS2" s="30">
        <f t="shared" ref="AS2:AV2" si="2">BH2/$BM$2</f>
        <v>0.17970660146699266</v>
      </c>
      <c r="AT2" s="30">
        <f t="shared" si="2"/>
        <v>4.6454767726161368E-2</v>
      </c>
      <c r="AU2" s="30">
        <f t="shared" si="2"/>
        <v>0.39242053789731052</v>
      </c>
      <c r="AV2" s="30">
        <f t="shared" si="2"/>
        <v>0.12591687041564792</v>
      </c>
      <c r="AW2" s="13">
        <f>SUM(AR2:AV2)</f>
        <v>1</v>
      </c>
      <c r="AX2" s="13"/>
      <c r="AY2" s="32">
        <v>1953</v>
      </c>
      <c r="AZ2" s="32">
        <v>0.44</v>
      </c>
      <c r="BA2" s="32">
        <v>0.5</v>
      </c>
      <c r="BB2" s="32">
        <v>0.74</v>
      </c>
      <c r="BC2" s="32">
        <v>3.07</v>
      </c>
      <c r="BD2" s="32">
        <v>1.8</v>
      </c>
      <c r="BE2" s="32">
        <v>1.9</v>
      </c>
      <c r="BF2" s="32">
        <v>0.92</v>
      </c>
      <c r="BG2" s="32">
        <v>2.09</v>
      </c>
      <c r="BH2" s="32">
        <v>1.47</v>
      </c>
      <c r="BI2" s="32">
        <v>0.38</v>
      </c>
      <c r="BJ2" s="32">
        <v>3.21</v>
      </c>
      <c r="BK2" s="32">
        <v>1.03</v>
      </c>
      <c r="BL2" s="32">
        <v>17.55</v>
      </c>
      <c r="BM2" s="29">
        <f>SUM(BG2:BK2)</f>
        <v>8.18</v>
      </c>
      <c r="BN2" s="28"/>
    </row>
    <row r="3" spans="1:66" ht="15" x14ac:dyDescent="0.25">
      <c r="A3" s="26"/>
      <c r="B3" s="3"/>
      <c r="C3" s="26"/>
      <c r="D3" s="3" t="s">
        <v>34</v>
      </c>
      <c r="Q3" s="13"/>
      <c r="R3" s="13"/>
      <c r="S3" s="13"/>
      <c r="T3" s="3">
        <v>1954</v>
      </c>
      <c r="U3" s="26">
        <f>SUM(AE7:AE17)</f>
        <v>240.18960805361496</v>
      </c>
      <c r="V3" s="26">
        <f>AVERAGE(AC7:AC17)</f>
        <v>228.06365613158704</v>
      </c>
      <c r="W3" s="26">
        <f>STDEV(AC7:AC17)</f>
        <v>255.40329827152021</v>
      </c>
      <c r="X3" s="26">
        <f t="shared" ref="X3:X61" si="3">V3+W3</f>
        <v>483.46695440310725</v>
      </c>
      <c r="Y3" s="26">
        <f t="shared" ref="Y3:Y61" si="4">V3-W3</f>
        <v>-27.339642139933176</v>
      </c>
      <c r="Z3" s="28">
        <v>19876</v>
      </c>
      <c r="AA3" s="13"/>
      <c r="AB3" s="28">
        <v>19617</v>
      </c>
      <c r="AC3" s="26">
        <v>21.744883039153208</v>
      </c>
      <c r="AD3" s="26">
        <v>0.17970660146699266</v>
      </c>
      <c r="AE3" s="26">
        <f t="shared" si="1"/>
        <v>3.907699030263474</v>
      </c>
      <c r="AH3" s="13"/>
      <c r="AI3" s="13"/>
      <c r="AJ3" s="3">
        <v>1954</v>
      </c>
      <c r="AK3" s="30">
        <f>AZ3/$BM$3</f>
        <v>4.2659082829719155E-3</v>
      </c>
      <c r="AL3" s="30"/>
      <c r="AM3" s="30">
        <f t="shared" ref="AM3:AV3" si="5">BB3/$BM$3</f>
        <v>1.7063633131887662E-2</v>
      </c>
      <c r="AN3" s="30">
        <f t="shared" si="5"/>
        <v>8.7806612157838609E-2</v>
      </c>
      <c r="AO3" s="30">
        <f t="shared" si="5"/>
        <v>0.12975471027372909</v>
      </c>
      <c r="AP3" s="30">
        <f t="shared" si="5"/>
        <v>0.13437611091361534</v>
      </c>
      <c r="AQ3" s="30">
        <f t="shared" si="5"/>
        <v>0.11375755421258442</v>
      </c>
      <c r="AR3" s="30">
        <f t="shared" si="5"/>
        <v>0.36046924991112689</v>
      </c>
      <c r="AS3" s="30">
        <f t="shared" si="5"/>
        <v>4.514752932811944E-2</v>
      </c>
      <c r="AT3" s="30">
        <f t="shared" si="5"/>
        <v>8.8873089228581573E-2</v>
      </c>
      <c r="AU3" s="30">
        <f t="shared" si="5"/>
        <v>3.5549235691432633E-4</v>
      </c>
      <c r="AV3" s="30">
        <f t="shared" si="5"/>
        <v>1.8130110202630643E-2</v>
      </c>
      <c r="AW3" s="13">
        <f>SUM(AK3:AV3)</f>
        <v>1</v>
      </c>
      <c r="AX3" s="13"/>
      <c r="AY3" s="32">
        <v>1954</v>
      </c>
      <c r="AZ3" s="32">
        <v>0.12</v>
      </c>
      <c r="BA3" s="32">
        <v>1.48</v>
      </c>
      <c r="BB3" s="32">
        <v>0.48</v>
      </c>
      <c r="BC3" s="32">
        <v>2.4700000000000002</v>
      </c>
      <c r="BD3" s="32">
        <v>3.65</v>
      </c>
      <c r="BE3" s="32">
        <v>3.78</v>
      </c>
      <c r="BF3" s="32">
        <v>3.2</v>
      </c>
      <c r="BG3" s="32">
        <v>10.14</v>
      </c>
      <c r="BH3" s="32">
        <v>1.27</v>
      </c>
      <c r="BI3" s="32">
        <v>2.5</v>
      </c>
      <c r="BJ3" s="32">
        <v>0.01</v>
      </c>
      <c r="BK3" s="32">
        <v>0.51</v>
      </c>
      <c r="BL3" s="32">
        <v>29.61</v>
      </c>
      <c r="BM3" s="29">
        <f>SUM(AZ3:BK3)-BA3</f>
        <v>28.130000000000003</v>
      </c>
      <c r="BN3" s="28"/>
    </row>
    <row r="4" spans="1:66" ht="15" x14ac:dyDescent="0.25">
      <c r="A4" s="26"/>
      <c r="B4" s="3"/>
      <c r="C4" s="26"/>
      <c r="D4" s="5" t="s">
        <v>0</v>
      </c>
      <c r="E4" s="3">
        <v>4.5</v>
      </c>
      <c r="F4" s="3" t="s">
        <v>1</v>
      </c>
      <c r="Q4" s="13"/>
      <c r="R4" s="13"/>
      <c r="S4" s="13"/>
      <c r="T4" s="3">
        <v>1955</v>
      </c>
      <c r="U4" s="26">
        <f>SUM(AE18:AE29)</f>
        <v>48.796421866969204</v>
      </c>
      <c r="V4" s="26">
        <f>AVERAGE(AC18:AC29)</f>
        <v>36.274241522724779</v>
      </c>
      <c r="W4" s="26">
        <f>STDEV(AC18:AC29)</f>
        <v>20.15160787080222</v>
      </c>
      <c r="X4" s="26">
        <f t="shared" si="3"/>
        <v>56.425849393527002</v>
      </c>
      <c r="Y4" s="26">
        <f t="shared" si="4"/>
        <v>16.122633651922559</v>
      </c>
      <c r="Z4" s="28">
        <v>20241</v>
      </c>
      <c r="AA4" s="13"/>
      <c r="AB4" s="28">
        <v>19647</v>
      </c>
      <c r="AC4" s="26">
        <v>20.139008508560561</v>
      </c>
      <c r="AD4" s="26">
        <v>4.6454767726161368E-2</v>
      </c>
      <c r="AE4" s="26">
        <f t="shared" si="1"/>
        <v>0.93555296250036835</v>
      </c>
      <c r="AH4" s="13"/>
      <c r="AI4" s="13"/>
      <c r="AJ4" s="3">
        <v>1955</v>
      </c>
      <c r="AK4" s="13">
        <v>7.2096862960924601E-2</v>
      </c>
      <c r="AL4" s="13">
        <v>3.5222894881673086E-2</v>
      </c>
      <c r="AM4" s="13">
        <v>3.2471106219042374E-2</v>
      </c>
      <c r="AN4" s="13">
        <v>0.12162905888827737</v>
      </c>
      <c r="AO4" s="13">
        <v>6.7694001100715454E-2</v>
      </c>
      <c r="AP4" s="13">
        <v>0.27352779306549252</v>
      </c>
      <c r="AQ4" s="13">
        <v>3.3571821684094658E-2</v>
      </c>
      <c r="AR4" s="13">
        <v>3.0269675288937811E-2</v>
      </c>
      <c r="AS4" s="13">
        <v>0.26472206934507425</v>
      </c>
      <c r="AT4" s="13">
        <v>3.1370390753990091E-2</v>
      </c>
      <c r="AU4" s="13">
        <v>1.4309301045679691E-2</v>
      </c>
      <c r="AV4" s="13">
        <v>2.3115024766097961E-2</v>
      </c>
      <c r="AW4" s="13">
        <v>1</v>
      </c>
      <c r="AX4" s="13"/>
      <c r="AY4" s="32">
        <v>1955</v>
      </c>
      <c r="AZ4" s="32">
        <v>1.31</v>
      </c>
      <c r="BA4" s="32">
        <v>0.64</v>
      </c>
      <c r="BB4" s="32">
        <v>0.59</v>
      </c>
      <c r="BC4" s="32">
        <v>2.21</v>
      </c>
      <c r="BD4" s="32">
        <v>1.23</v>
      </c>
      <c r="BE4" s="32">
        <v>4.97</v>
      </c>
      <c r="BF4" s="32">
        <v>0.61</v>
      </c>
      <c r="BG4" s="32">
        <v>0.55000000000000004</v>
      </c>
      <c r="BH4" s="32">
        <v>4.8099999999999996</v>
      </c>
      <c r="BI4" s="32">
        <v>0.56999999999999995</v>
      </c>
      <c r="BJ4" s="32">
        <v>0.26</v>
      </c>
      <c r="BK4" s="32">
        <v>0.42</v>
      </c>
      <c r="BL4" s="32">
        <v>18.170000000000002</v>
      </c>
      <c r="BM4" s="29"/>
      <c r="BN4" s="28"/>
    </row>
    <row r="5" spans="1:66" ht="15" x14ac:dyDescent="0.25">
      <c r="A5" s="26"/>
      <c r="B5" s="3"/>
      <c r="C5" s="26"/>
      <c r="D5" s="3" t="s">
        <v>35</v>
      </c>
      <c r="Q5" s="13"/>
      <c r="R5" s="13"/>
      <c r="S5" s="13"/>
      <c r="T5" s="3">
        <v>1956</v>
      </c>
      <c r="U5" s="26">
        <f>SUM(AE30:AE41)</f>
        <v>163.47789736017739</v>
      </c>
      <c r="V5" s="26">
        <f>AVERAGE(AC30:AC41)</f>
        <v>113.62438756623901</v>
      </c>
      <c r="W5" s="26">
        <f>STDEV(AC30:AC41)</f>
        <v>88.007239177169808</v>
      </c>
      <c r="X5" s="26">
        <f t="shared" si="3"/>
        <v>201.63162674340882</v>
      </c>
      <c r="Y5" s="26">
        <f t="shared" si="4"/>
        <v>25.6171483890692</v>
      </c>
      <c r="Z5" s="28">
        <v>20607</v>
      </c>
      <c r="AA5" s="13"/>
      <c r="AB5" s="28">
        <v>19678</v>
      </c>
      <c r="AC5" s="26">
        <v>31.866375458821651</v>
      </c>
      <c r="AD5" s="26">
        <v>0.39242053789731052</v>
      </c>
      <c r="AE5" s="26">
        <f t="shared" si="1"/>
        <v>12.505020198388447</v>
      </c>
      <c r="AH5" s="13"/>
      <c r="AI5" s="13"/>
      <c r="AJ5" s="3">
        <v>1956</v>
      </c>
      <c r="AK5" s="13">
        <v>4.1963911036508608E-2</v>
      </c>
      <c r="AL5" s="13">
        <v>1.5946286193873269E-2</v>
      </c>
      <c r="AM5" s="13">
        <v>1.0490977759127152E-2</v>
      </c>
      <c r="AN5" s="13">
        <v>6.9240453210239195E-2</v>
      </c>
      <c r="AO5" s="13">
        <v>0.10952580780528745</v>
      </c>
      <c r="AP5" s="13">
        <v>0.16491817037347883</v>
      </c>
      <c r="AQ5" s="13">
        <v>0.18380193033990769</v>
      </c>
      <c r="AR5" s="13">
        <v>0.16617708770457407</v>
      </c>
      <c r="AS5" s="13">
        <v>0.15065044062106589</v>
      </c>
      <c r="AT5" s="13">
        <v>3.4410407049937052E-2</v>
      </c>
      <c r="AU5" s="13">
        <v>4.3222828367603862E-2</v>
      </c>
      <c r="AV5" s="13">
        <v>9.6516995383969795E-3</v>
      </c>
      <c r="AW5" s="13">
        <v>1</v>
      </c>
      <c r="AX5" s="13"/>
      <c r="AY5" s="32">
        <v>1956</v>
      </c>
      <c r="AZ5" s="32">
        <v>1</v>
      </c>
      <c r="BA5" s="32">
        <v>0.38</v>
      </c>
      <c r="BB5" s="32">
        <v>0.25</v>
      </c>
      <c r="BC5" s="32">
        <v>1.65</v>
      </c>
      <c r="BD5" s="32">
        <v>2.61</v>
      </c>
      <c r="BE5" s="32">
        <v>3.93</v>
      </c>
      <c r="BF5" s="32">
        <v>4.38</v>
      </c>
      <c r="BG5" s="32">
        <v>3.96</v>
      </c>
      <c r="BH5" s="32">
        <v>3.59</v>
      </c>
      <c r="BI5" s="32">
        <v>0.82</v>
      </c>
      <c r="BJ5" s="32">
        <v>1.03</v>
      </c>
      <c r="BK5" s="32">
        <v>0.23</v>
      </c>
      <c r="BL5" s="32">
        <v>23.83</v>
      </c>
      <c r="BM5" s="29"/>
      <c r="BN5" s="28"/>
    </row>
    <row r="6" spans="1:66" ht="15" x14ac:dyDescent="0.25">
      <c r="A6" s="26"/>
      <c r="B6" s="3"/>
      <c r="C6" s="26"/>
      <c r="D6" s="5" t="s">
        <v>2</v>
      </c>
      <c r="E6" s="26">
        <f>AVERAGE(U57:U61)</f>
        <v>7.6748157834165953</v>
      </c>
      <c r="F6" s="3" t="s">
        <v>1</v>
      </c>
      <c r="Q6" s="13"/>
      <c r="R6" s="13"/>
      <c r="S6" s="13"/>
      <c r="T6" s="3">
        <v>1957</v>
      </c>
      <c r="U6" s="26">
        <f>SUM(AE42:AE53)</f>
        <v>104.02263221052674</v>
      </c>
      <c r="V6" s="26">
        <f>AVERAGE(AC42:AC53)</f>
        <v>95.017199421362193</v>
      </c>
      <c r="W6" s="26">
        <f>STDEV(AC42:AC53)</f>
        <v>26.145495163885059</v>
      </c>
      <c r="X6" s="26">
        <f t="shared" si="3"/>
        <v>121.16269458524725</v>
      </c>
      <c r="Y6" s="26">
        <f t="shared" si="4"/>
        <v>68.871704257477134</v>
      </c>
      <c r="Z6" s="28">
        <v>20972</v>
      </c>
      <c r="AA6" s="13"/>
      <c r="AB6" s="28">
        <v>19708</v>
      </c>
      <c r="AC6" s="26">
        <v>22.466314642212193</v>
      </c>
      <c r="AD6" s="26">
        <v>0.12591687041564792</v>
      </c>
      <c r="AE6" s="26">
        <f t="shared" si="1"/>
        <v>2.828888029520606</v>
      </c>
      <c r="AH6" s="13"/>
      <c r="AI6" s="13"/>
      <c r="AJ6" s="3">
        <v>1957</v>
      </c>
      <c r="AK6" s="13">
        <v>1.2705746462604677E-2</v>
      </c>
      <c r="AL6" s="13">
        <v>8.085475021657523E-3</v>
      </c>
      <c r="AM6" s="13">
        <v>9.6159399364712669E-2</v>
      </c>
      <c r="AN6" s="13">
        <v>6.3528732313023389E-2</v>
      </c>
      <c r="AO6" s="13">
        <v>9.8758302050245439E-2</v>
      </c>
      <c r="AP6" s="13">
        <v>0.17528154779093272</v>
      </c>
      <c r="AQ6" s="13">
        <v>0.1747040138608143</v>
      </c>
      <c r="AR6" s="13">
        <v>0.12561362980075078</v>
      </c>
      <c r="AS6" s="13">
        <v>4.475887958417557E-2</v>
      </c>
      <c r="AT6" s="13">
        <v>0.12590239676581</v>
      </c>
      <c r="AU6" s="13">
        <v>5.5154490326306663E-2</v>
      </c>
      <c r="AV6" s="13">
        <v>1.9347386658966213E-2</v>
      </c>
      <c r="AW6" s="13">
        <v>1</v>
      </c>
      <c r="AX6" s="13"/>
      <c r="AY6" s="32">
        <v>1957</v>
      </c>
      <c r="AZ6" s="32">
        <v>0.44</v>
      </c>
      <c r="BA6" s="32">
        <v>0.28000000000000003</v>
      </c>
      <c r="BB6" s="32">
        <v>3.33</v>
      </c>
      <c r="BC6" s="32">
        <v>2.2000000000000002</v>
      </c>
      <c r="BD6" s="32">
        <v>3.42</v>
      </c>
      <c r="BE6" s="32">
        <v>6.07</v>
      </c>
      <c r="BF6" s="32">
        <v>6.05</v>
      </c>
      <c r="BG6" s="32">
        <v>4.3499999999999996</v>
      </c>
      <c r="BH6" s="32">
        <v>1.55</v>
      </c>
      <c r="BI6" s="32">
        <v>4.3600000000000003</v>
      </c>
      <c r="BJ6" s="32">
        <v>1.91</v>
      </c>
      <c r="BK6" s="32">
        <v>0.67</v>
      </c>
      <c r="BL6" s="32">
        <v>34.630000000000003</v>
      </c>
      <c r="BM6" s="28"/>
      <c r="BN6" s="28"/>
    </row>
    <row r="7" spans="1:66" ht="15" x14ac:dyDescent="0.25">
      <c r="A7" s="26"/>
      <c r="B7" s="3"/>
      <c r="C7" s="26"/>
      <c r="D7" s="3" t="s">
        <v>3</v>
      </c>
      <c r="E7" s="3" t="s">
        <v>4</v>
      </c>
      <c r="Q7" s="13"/>
      <c r="R7" s="13"/>
      <c r="S7" s="13"/>
      <c r="T7" s="3">
        <v>1958</v>
      </c>
      <c r="U7" s="26">
        <f>SUM(AE54:AE65)</f>
        <v>456.28748852948229</v>
      </c>
      <c r="V7" s="26">
        <f>AVERAGE(AC54:AC65)</f>
        <v>387.26856654787963</v>
      </c>
      <c r="W7" s="26">
        <f>STDEV(AC54:AC65)</f>
        <v>275.91082749363119</v>
      </c>
      <c r="X7" s="26">
        <f t="shared" si="3"/>
        <v>663.17939404151082</v>
      </c>
      <c r="Y7" s="26">
        <f t="shared" si="4"/>
        <v>111.35773905424844</v>
      </c>
      <c r="Z7" s="28">
        <v>21337</v>
      </c>
      <c r="AA7" s="13"/>
      <c r="AB7" s="28">
        <v>19739</v>
      </c>
      <c r="AC7" s="26">
        <v>23.106985424659335</v>
      </c>
      <c r="AD7" s="26">
        <v>4.2659082829719155E-3</v>
      </c>
      <c r="AE7" s="26">
        <f t="shared" si="1"/>
        <v>9.8572280517565586E-2</v>
      </c>
      <c r="AH7" s="13"/>
      <c r="AI7" s="13"/>
      <c r="AJ7" s="3">
        <v>1958</v>
      </c>
      <c r="AK7" s="13">
        <v>3.687315634218289E-2</v>
      </c>
      <c r="AL7" s="13">
        <v>8.4955752212389379E-2</v>
      </c>
      <c r="AM7" s="13">
        <v>5.3392330383480832E-2</v>
      </c>
      <c r="AN7" s="13">
        <v>7.6696165191740412E-2</v>
      </c>
      <c r="AO7" s="13">
        <v>6.3716814159292048E-2</v>
      </c>
      <c r="AP7" s="13">
        <v>3.3628318584070796E-2</v>
      </c>
      <c r="AQ7" s="13">
        <v>0.33628318584070799</v>
      </c>
      <c r="AR7" s="13">
        <v>8.4365781710914453E-2</v>
      </c>
      <c r="AS7" s="13">
        <v>0.2</v>
      </c>
      <c r="AT7" s="13">
        <v>1.4749262536873158E-3</v>
      </c>
      <c r="AU7" s="13">
        <v>2.6253687315634221E-2</v>
      </c>
      <c r="AV7" s="13">
        <v>2.359882005899705E-3</v>
      </c>
      <c r="AW7" s="13">
        <v>1</v>
      </c>
      <c r="AX7" s="13"/>
      <c r="AY7" s="32">
        <v>1958</v>
      </c>
      <c r="AZ7" s="32">
        <v>1.25</v>
      </c>
      <c r="BA7" s="32">
        <v>2.88</v>
      </c>
      <c r="BB7" s="32">
        <v>1.81</v>
      </c>
      <c r="BC7" s="32">
        <v>2.6</v>
      </c>
      <c r="BD7" s="32">
        <v>2.16</v>
      </c>
      <c r="BE7" s="32">
        <v>1.1399999999999999</v>
      </c>
      <c r="BF7" s="32">
        <v>11.4</v>
      </c>
      <c r="BG7" s="32">
        <v>2.86</v>
      </c>
      <c r="BH7" s="32">
        <v>6.78</v>
      </c>
      <c r="BI7" s="32">
        <v>0.05</v>
      </c>
      <c r="BJ7" s="32">
        <v>0.89</v>
      </c>
      <c r="BK7" s="32">
        <v>0.08</v>
      </c>
      <c r="BL7" s="32">
        <v>33.9</v>
      </c>
      <c r="BM7" s="28"/>
      <c r="BN7" s="28"/>
    </row>
    <row r="8" spans="1:66" ht="15" x14ac:dyDescent="0.25">
      <c r="A8" s="26"/>
      <c r="B8" s="3"/>
      <c r="C8" s="26"/>
      <c r="D8" s="3" t="s">
        <v>3</v>
      </c>
      <c r="E8" s="27">
        <f>LN(2)/12.32</f>
        <v>5.6261946474021531E-2</v>
      </c>
      <c r="F8" s="3" t="s">
        <v>5</v>
      </c>
      <c r="Q8" s="13"/>
      <c r="R8" s="13"/>
      <c r="S8" s="13"/>
      <c r="T8" s="3">
        <v>1959</v>
      </c>
      <c r="U8" s="26">
        <f>SUM(AE66:AE77)</f>
        <v>477.41304507561705</v>
      </c>
      <c r="V8" s="26">
        <f>AVERAGE(AC66:AC77)</f>
        <v>404.82569118810829</v>
      </c>
      <c r="W8" s="26">
        <f>STDEV(AC66:AC77)</f>
        <v>290.72757618349044</v>
      </c>
      <c r="X8" s="26">
        <f t="shared" si="3"/>
        <v>695.55326737159874</v>
      </c>
      <c r="Y8" s="26">
        <f t="shared" si="4"/>
        <v>114.09811500461785</v>
      </c>
      <c r="Z8" s="28">
        <v>21702</v>
      </c>
      <c r="AA8" s="13"/>
      <c r="AB8" s="28">
        <v>19798</v>
      </c>
      <c r="AC8" s="26">
        <v>618.73651892349972</v>
      </c>
      <c r="AD8" s="26">
        <v>1.7063633131887662E-2</v>
      </c>
      <c r="AE8" s="26">
        <f t="shared" si="1"/>
        <v>10.557892964211867</v>
      </c>
      <c r="AH8" s="13"/>
      <c r="AI8" s="13"/>
      <c r="AJ8" s="3">
        <v>1959</v>
      </c>
      <c r="AK8" s="13">
        <v>3.4598897734231478E-2</v>
      </c>
      <c r="AL8" s="13">
        <v>2.7250459277403556E-2</v>
      </c>
      <c r="AM8" s="13">
        <v>0.13962033067973056</v>
      </c>
      <c r="AN8" s="13">
        <v>6.6135946111451321E-2</v>
      </c>
      <c r="AO8" s="13">
        <v>0.27281077770973672</v>
      </c>
      <c r="AP8" s="13">
        <v>0.1503368034292713</v>
      </c>
      <c r="AQ8" s="13">
        <v>5.0826699326393145E-2</v>
      </c>
      <c r="AR8" s="13">
        <v>5.5113288426209439E-2</v>
      </c>
      <c r="AS8" s="13">
        <v>9.001837109614208E-2</v>
      </c>
      <c r="AT8" s="13">
        <v>7.409675443968157E-2</v>
      </c>
      <c r="AU8" s="13">
        <v>1.2247397428046543E-2</v>
      </c>
      <c r="AV8" s="13">
        <v>2.6944274341702393E-2</v>
      </c>
      <c r="AW8" s="13">
        <v>1</v>
      </c>
      <c r="AX8" s="13"/>
      <c r="AY8" s="32">
        <v>1959</v>
      </c>
      <c r="AZ8" s="32">
        <v>1.1299999999999999</v>
      </c>
      <c r="BA8" s="32">
        <v>0.89</v>
      </c>
      <c r="BB8" s="32">
        <v>4.5599999999999996</v>
      </c>
      <c r="BC8" s="32">
        <v>2.16</v>
      </c>
      <c r="BD8" s="32">
        <v>8.91</v>
      </c>
      <c r="BE8" s="32">
        <v>4.91</v>
      </c>
      <c r="BF8" s="32">
        <v>1.66</v>
      </c>
      <c r="BG8" s="32">
        <v>1.8</v>
      </c>
      <c r="BH8" s="32">
        <v>2.94</v>
      </c>
      <c r="BI8" s="32">
        <v>2.42</v>
      </c>
      <c r="BJ8" s="32">
        <v>0.4</v>
      </c>
      <c r="BK8" s="32">
        <v>0.88</v>
      </c>
      <c r="BL8" s="32">
        <v>32.659999999999997</v>
      </c>
      <c r="BM8" s="28"/>
      <c r="BN8" s="28"/>
    </row>
    <row r="9" spans="1:66" ht="15" x14ac:dyDescent="0.25">
      <c r="A9" s="26"/>
      <c r="B9" s="3"/>
      <c r="C9" s="26"/>
      <c r="D9" s="3" t="s">
        <v>6</v>
      </c>
      <c r="E9" s="7">
        <f>-LN(E4/E6)/E8</f>
        <v>9.4889517285850467</v>
      </c>
      <c r="F9" s="3" t="s">
        <v>7</v>
      </c>
      <c r="G9" s="33" t="s">
        <v>36</v>
      </c>
      <c r="Q9" s="13"/>
      <c r="R9" s="13"/>
      <c r="S9" s="13"/>
      <c r="T9" s="3">
        <v>1960</v>
      </c>
      <c r="U9" s="26">
        <f>SUM(AE78:AE89)</f>
        <v>140.73209413757908</v>
      </c>
      <c r="V9" s="26">
        <f>AVERAGE(AC78:AC89)</f>
        <v>114.8984221330192</v>
      </c>
      <c r="W9" s="26">
        <f>STDEV(AC78:AC89)</f>
        <v>53.250108154450139</v>
      </c>
      <c r="X9" s="26">
        <f t="shared" si="3"/>
        <v>168.14853028746933</v>
      </c>
      <c r="Y9" s="26">
        <f t="shared" si="4"/>
        <v>61.648313978569057</v>
      </c>
      <c r="Z9" s="28">
        <v>22068</v>
      </c>
      <c r="AA9" s="13"/>
      <c r="AB9" s="28">
        <v>19829</v>
      </c>
      <c r="AC9" s="26">
        <v>541.93401305365455</v>
      </c>
      <c r="AD9" s="26">
        <v>8.7806612157838609E-2</v>
      </c>
      <c r="AE9" s="26">
        <f t="shared" si="1"/>
        <v>47.585389699343288</v>
      </c>
      <c r="AH9" s="13"/>
      <c r="AI9" s="13"/>
      <c r="AJ9" s="3">
        <v>1960</v>
      </c>
      <c r="AK9" s="13">
        <v>4.6954314720812185E-2</v>
      </c>
      <c r="AL9" s="13">
        <v>6.6624365482233508E-2</v>
      </c>
      <c r="AM9" s="13">
        <v>6.4403553299492378E-2</v>
      </c>
      <c r="AN9" s="13">
        <v>6.4086294416243653E-2</v>
      </c>
      <c r="AO9" s="13">
        <v>0.13800761421319796</v>
      </c>
      <c r="AP9" s="13">
        <v>0.15736040609137056</v>
      </c>
      <c r="AQ9" s="13">
        <v>0.108502538071066</v>
      </c>
      <c r="AR9" s="13">
        <v>0.19955583756345177</v>
      </c>
      <c r="AS9" s="13">
        <v>9.4225888324873108E-2</v>
      </c>
      <c r="AT9" s="13">
        <v>4.7271573604060917E-2</v>
      </c>
      <c r="AU9" s="13">
        <v>1.0469543147208122E-2</v>
      </c>
      <c r="AV9" s="13">
        <v>2.538071065989848E-3</v>
      </c>
      <c r="AW9" s="13">
        <v>1</v>
      </c>
      <c r="AX9" s="13"/>
      <c r="AY9" s="32">
        <v>1960</v>
      </c>
      <c r="AZ9" s="32">
        <v>1.48</v>
      </c>
      <c r="BA9" s="32">
        <v>2.1</v>
      </c>
      <c r="BB9" s="32">
        <v>2.0299999999999998</v>
      </c>
      <c r="BC9" s="32">
        <v>2.02</v>
      </c>
      <c r="BD9" s="32">
        <v>4.3499999999999996</v>
      </c>
      <c r="BE9" s="32">
        <v>4.96</v>
      </c>
      <c r="BF9" s="32">
        <v>3.42</v>
      </c>
      <c r="BG9" s="32">
        <v>6.29</v>
      </c>
      <c r="BH9" s="32">
        <v>2.97</v>
      </c>
      <c r="BI9" s="32">
        <v>1.49</v>
      </c>
      <c r="BJ9" s="32">
        <v>0.33</v>
      </c>
      <c r="BK9" s="32">
        <v>0.08</v>
      </c>
      <c r="BL9" s="32">
        <v>31.52</v>
      </c>
      <c r="BM9" s="28"/>
      <c r="BN9" s="28"/>
    </row>
    <row r="10" spans="1:66" ht="15" x14ac:dyDescent="0.25">
      <c r="A10" s="26"/>
      <c r="B10" s="3"/>
      <c r="C10" s="26"/>
      <c r="Q10" s="13"/>
      <c r="R10" s="13"/>
      <c r="S10" s="13"/>
      <c r="T10" s="3">
        <v>1961</v>
      </c>
      <c r="U10" s="26">
        <f>SUM(AE90:AE101)</f>
        <v>146.75760825654743</v>
      </c>
      <c r="V10" s="26">
        <f>AVERAGE(AC90:AC101)</f>
        <v>163.95652563295971</v>
      </c>
      <c r="W10" s="26">
        <f>STDEV(AC90:AC101)</f>
        <v>118.1649283450233</v>
      </c>
      <c r="X10" s="26">
        <f t="shared" si="3"/>
        <v>282.12145397798304</v>
      </c>
      <c r="Y10" s="26">
        <f t="shared" si="4"/>
        <v>45.791597287936412</v>
      </c>
      <c r="Z10" s="28">
        <v>22433</v>
      </c>
      <c r="AA10" s="13"/>
      <c r="AB10" s="28">
        <v>19859</v>
      </c>
      <c r="AC10" s="26">
        <v>664.9628658027334</v>
      </c>
      <c r="AD10" s="26">
        <v>0.12975471027372909</v>
      </c>
      <c r="AE10" s="26">
        <f t="shared" si="1"/>
        <v>86.28206399502227</v>
      </c>
      <c r="AH10" s="13"/>
      <c r="AI10" s="13"/>
      <c r="AJ10" s="3">
        <v>1961</v>
      </c>
      <c r="AK10" s="13">
        <v>7.5949367088607592E-3</v>
      </c>
      <c r="AL10" s="13">
        <v>3.4810126582278479E-2</v>
      </c>
      <c r="AM10" s="13">
        <v>0.1050632911392405</v>
      </c>
      <c r="AN10" s="13">
        <v>5.2848101265822782E-2</v>
      </c>
      <c r="AO10" s="13">
        <v>0.11075949367088607</v>
      </c>
      <c r="AP10" s="13">
        <v>6.1392405063291133E-2</v>
      </c>
      <c r="AQ10" s="13">
        <v>0.11044303797468355</v>
      </c>
      <c r="AR10" s="13">
        <v>0.13797468354430381</v>
      </c>
      <c r="AS10" s="13">
        <v>0.18069620253164556</v>
      </c>
      <c r="AT10" s="13">
        <v>8.5126582278481008E-2</v>
      </c>
      <c r="AU10" s="13">
        <v>8.2911392405063289E-2</v>
      </c>
      <c r="AV10" s="13">
        <v>3.0379746835443037E-2</v>
      </c>
      <c r="AW10" s="13">
        <v>1</v>
      </c>
      <c r="AX10" s="13"/>
      <c r="AY10" s="32">
        <v>1961</v>
      </c>
      <c r="AZ10" s="32">
        <v>0.24</v>
      </c>
      <c r="BA10" s="32">
        <v>1.1000000000000001</v>
      </c>
      <c r="BB10" s="32">
        <v>3.32</v>
      </c>
      <c r="BC10" s="32">
        <v>1.67</v>
      </c>
      <c r="BD10" s="32">
        <v>3.5</v>
      </c>
      <c r="BE10" s="32">
        <v>1.94</v>
      </c>
      <c r="BF10" s="32">
        <v>3.49</v>
      </c>
      <c r="BG10" s="32">
        <v>4.3600000000000003</v>
      </c>
      <c r="BH10" s="32">
        <v>5.71</v>
      </c>
      <c r="BI10" s="32">
        <v>2.69</v>
      </c>
      <c r="BJ10" s="32">
        <v>2.62</v>
      </c>
      <c r="BK10" s="32">
        <v>0.96</v>
      </c>
      <c r="BL10" s="32">
        <v>31.6</v>
      </c>
      <c r="BM10" s="28"/>
      <c r="BN10" s="28"/>
    </row>
    <row r="11" spans="1:66" ht="15" x14ac:dyDescent="0.25">
      <c r="A11" s="26"/>
      <c r="B11" s="3"/>
      <c r="C11" s="26"/>
      <c r="Q11" s="13"/>
      <c r="R11" s="13"/>
      <c r="S11" s="13"/>
      <c r="T11" s="3">
        <v>1962</v>
      </c>
      <c r="U11" s="26">
        <f>SUM(AE102:AE113)</f>
        <v>817.91551574311814</v>
      </c>
      <c r="V11" s="26">
        <f>AVERAGE(AC102:AC113)</f>
        <v>769.37749441668075</v>
      </c>
      <c r="W11" s="26">
        <f>STDEV(AC102:AC113)</f>
        <v>322.16345877475823</v>
      </c>
      <c r="X11" s="26">
        <f t="shared" si="3"/>
        <v>1091.540953191439</v>
      </c>
      <c r="Y11" s="26">
        <f t="shared" si="4"/>
        <v>447.21403564192252</v>
      </c>
      <c r="Z11" s="28">
        <v>22798</v>
      </c>
      <c r="AA11" s="13"/>
      <c r="AB11" s="28">
        <v>19890</v>
      </c>
      <c r="AC11" s="26">
        <v>237.27923037916173</v>
      </c>
      <c r="AD11" s="26">
        <v>0.13437611091361534</v>
      </c>
      <c r="AE11" s="26">
        <f t="shared" si="1"/>
        <v>31.884660178927525</v>
      </c>
      <c r="AH11" s="13"/>
      <c r="AI11" s="13"/>
      <c r="AJ11" s="3">
        <v>1962</v>
      </c>
      <c r="AK11" s="13">
        <v>1.8551551908669282E-2</v>
      </c>
      <c r="AL11" s="13">
        <v>4.5665358544416695E-2</v>
      </c>
      <c r="AM11" s="13">
        <v>3.8886906885479841E-2</v>
      </c>
      <c r="AN11" s="13">
        <v>2.8184088476632181E-2</v>
      </c>
      <c r="AO11" s="13">
        <v>0.10381733856582233</v>
      </c>
      <c r="AP11" s="13">
        <v>0.10809846592936138</v>
      </c>
      <c r="AQ11" s="13">
        <v>0.22440242597217266</v>
      </c>
      <c r="AR11" s="13">
        <v>0.18729932215483411</v>
      </c>
      <c r="AS11" s="13">
        <v>0.12629325722440243</v>
      </c>
      <c r="AT11" s="13">
        <v>7.6346771316446668E-2</v>
      </c>
      <c r="AU11" s="13">
        <v>2.4616482340349622E-2</v>
      </c>
      <c r="AV11" s="13">
        <v>1.7838030681412771E-2</v>
      </c>
      <c r="AW11" s="13">
        <v>1</v>
      </c>
      <c r="AX11" s="13"/>
      <c r="AY11" s="32">
        <v>1962</v>
      </c>
      <c r="AZ11" s="32">
        <v>0.52</v>
      </c>
      <c r="BA11" s="32">
        <v>1.28</v>
      </c>
      <c r="BB11" s="32">
        <v>1.0900000000000001</v>
      </c>
      <c r="BC11" s="32">
        <v>0.79</v>
      </c>
      <c r="BD11" s="32">
        <v>2.91</v>
      </c>
      <c r="BE11" s="32">
        <v>3.03</v>
      </c>
      <c r="BF11" s="32">
        <v>6.29</v>
      </c>
      <c r="BG11" s="32">
        <v>5.25</v>
      </c>
      <c r="BH11" s="32">
        <v>3.54</v>
      </c>
      <c r="BI11" s="32">
        <v>2.14</v>
      </c>
      <c r="BJ11" s="32">
        <v>0.69</v>
      </c>
      <c r="BK11" s="32">
        <v>0.5</v>
      </c>
      <c r="BL11" s="32">
        <v>28.03</v>
      </c>
      <c r="BM11" s="28"/>
      <c r="BN11" s="28"/>
    </row>
    <row r="12" spans="1:66" ht="15" x14ac:dyDescent="0.25">
      <c r="A12" s="26"/>
      <c r="B12" s="3"/>
      <c r="C12" s="26"/>
      <c r="Q12" s="13"/>
      <c r="R12" s="13"/>
      <c r="S12" s="13"/>
      <c r="T12" s="3">
        <v>1963</v>
      </c>
      <c r="U12" s="26">
        <f>SUM(AE114:AE125)</f>
        <v>2280.5484693877547</v>
      </c>
      <c r="V12" s="26">
        <f>AVERAGE(AC114:AC125)</f>
        <v>1870.8333333333333</v>
      </c>
      <c r="W12" s="26">
        <f>STDEV(AC114:AC125)</f>
        <v>686.28722231668519</v>
      </c>
      <c r="X12" s="26">
        <f t="shared" si="3"/>
        <v>2557.1205556500186</v>
      </c>
      <c r="Y12" s="26">
        <f t="shared" si="4"/>
        <v>1184.546111016648</v>
      </c>
      <c r="Z12" s="28">
        <v>23163</v>
      </c>
      <c r="AA12" s="13"/>
      <c r="AB12" s="28">
        <v>19920</v>
      </c>
      <c r="AC12" s="26">
        <v>180.44100752541928</v>
      </c>
      <c r="AD12" s="26">
        <v>0.11375755421258442</v>
      </c>
      <c r="AE12" s="26">
        <f t="shared" si="1"/>
        <v>20.526527695746235</v>
      </c>
      <c r="AH12" s="13"/>
      <c r="AI12" s="13"/>
      <c r="AJ12" s="3">
        <v>1963</v>
      </c>
      <c r="AK12" s="13">
        <v>2.7210884353741499E-2</v>
      </c>
      <c r="AL12" s="13">
        <v>1.1479591836734694E-2</v>
      </c>
      <c r="AM12" s="13">
        <v>0.108843537414966</v>
      </c>
      <c r="AN12" s="13">
        <v>3.7414965986394558E-2</v>
      </c>
      <c r="AO12" s="13">
        <v>0.10756802721088435</v>
      </c>
      <c r="AP12" s="13">
        <v>0.28911564625850339</v>
      </c>
      <c r="AQ12" s="13">
        <v>0.11989795918367346</v>
      </c>
      <c r="AR12" s="13">
        <v>9.6513605442176867E-2</v>
      </c>
      <c r="AS12" s="13">
        <v>0.14880952380952381</v>
      </c>
      <c r="AT12" s="13">
        <v>3.0612244897959183E-2</v>
      </c>
      <c r="AU12" s="13">
        <v>8.5034013605442185E-3</v>
      </c>
      <c r="AV12" s="13">
        <v>1.4030612244897961E-2</v>
      </c>
      <c r="AW12" s="13">
        <v>1</v>
      </c>
      <c r="AX12" s="13"/>
      <c r="AY12" s="32">
        <v>1963</v>
      </c>
      <c r="AZ12" s="32">
        <v>0.64</v>
      </c>
      <c r="BA12" s="32">
        <v>0.27</v>
      </c>
      <c r="BB12" s="32">
        <v>2.56</v>
      </c>
      <c r="BC12" s="32">
        <v>0.88</v>
      </c>
      <c r="BD12" s="32">
        <v>2.5299999999999998</v>
      </c>
      <c r="BE12" s="32">
        <v>6.8</v>
      </c>
      <c r="BF12" s="32">
        <v>2.82</v>
      </c>
      <c r="BG12" s="32">
        <v>2.27</v>
      </c>
      <c r="BH12" s="32">
        <v>3.5</v>
      </c>
      <c r="BI12" s="32">
        <v>0.72</v>
      </c>
      <c r="BJ12" s="32">
        <v>0.2</v>
      </c>
      <c r="BK12" s="32">
        <v>0.33</v>
      </c>
      <c r="BL12" s="32">
        <v>23.52</v>
      </c>
      <c r="BM12" s="28"/>
      <c r="BN12" s="28"/>
    </row>
    <row r="13" spans="1:66" ht="15" x14ac:dyDescent="0.25">
      <c r="A13" s="26"/>
      <c r="B13" s="3"/>
      <c r="C13" s="26"/>
      <c r="Q13" s="13"/>
      <c r="R13" s="13"/>
      <c r="S13" s="13"/>
      <c r="T13" s="3">
        <v>1964</v>
      </c>
      <c r="U13" s="26">
        <f>SUM(AE126:AE137)</f>
        <v>1747.335307179867</v>
      </c>
      <c r="V13" s="26">
        <f>AVERAGE(AC126:AC137)</f>
        <v>1638.3333333333333</v>
      </c>
      <c r="W13" s="26">
        <f>STDEV(AC126:AC137)</f>
        <v>831.05445979882404</v>
      </c>
      <c r="X13" s="26">
        <f t="shared" si="3"/>
        <v>2469.3877931321572</v>
      </c>
      <c r="Y13" s="26">
        <f t="shared" si="4"/>
        <v>807.27887353450922</v>
      </c>
      <c r="Z13" s="28">
        <v>23529</v>
      </c>
      <c r="AA13" s="13"/>
      <c r="AB13" s="28">
        <v>19951</v>
      </c>
      <c r="AC13" s="26">
        <v>105.50952173254942</v>
      </c>
      <c r="AD13" s="26">
        <v>0.36046924991112689</v>
      </c>
      <c r="AE13" s="26">
        <f t="shared" si="1"/>
        <v>38.032938157413831</v>
      </c>
      <c r="AH13" s="13"/>
      <c r="AI13" s="13"/>
      <c r="AJ13" s="3">
        <v>1964</v>
      </c>
      <c r="AK13" s="13">
        <v>7.7720207253886009E-3</v>
      </c>
      <c r="AL13" s="13">
        <v>2.8127313101406367E-2</v>
      </c>
      <c r="AM13" s="13">
        <v>4.7742413027387125E-2</v>
      </c>
      <c r="AN13" s="13">
        <v>9.4004441154700219E-2</v>
      </c>
      <c r="AO13" s="13">
        <v>0.10066617320503332</v>
      </c>
      <c r="AP13" s="13">
        <v>0.31680236861584016</v>
      </c>
      <c r="AQ13" s="13">
        <v>0.11769059955588454</v>
      </c>
      <c r="AR13" s="13">
        <v>0.13360473723168023</v>
      </c>
      <c r="AS13" s="13">
        <v>0.10917838638045893</v>
      </c>
      <c r="AT13" s="13">
        <v>1.3693560325684678E-2</v>
      </c>
      <c r="AU13" s="13">
        <v>1.1843079200592155E-2</v>
      </c>
      <c r="AV13" s="13">
        <v>1.8874907475943746E-2</v>
      </c>
      <c r="AW13" s="13">
        <v>1</v>
      </c>
      <c r="AX13" s="13"/>
      <c r="AY13" s="32">
        <v>1964</v>
      </c>
      <c r="AZ13" s="32">
        <v>0.21</v>
      </c>
      <c r="BA13" s="32">
        <v>0.76</v>
      </c>
      <c r="BB13" s="32">
        <v>1.29</v>
      </c>
      <c r="BC13" s="32">
        <v>2.54</v>
      </c>
      <c r="BD13" s="32">
        <v>2.72</v>
      </c>
      <c r="BE13" s="32">
        <v>8.56</v>
      </c>
      <c r="BF13" s="32">
        <v>3.18</v>
      </c>
      <c r="BG13" s="32">
        <v>3.61</v>
      </c>
      <c r="BH13" s="32">
        <v>2.95</v>
      </c>
      <c r="BI13" s="32">
        <v>0.37</v>
      </c>
      <c r="BJ13" s="32">
        <v>0.32</v>
      </c>
      <c r="BK13" s="32">
        <v>0.51</v>
      </c>
      <c r="BL13" s="32">
        <v>27.02</v>
      </c>
      <c r="BM13" s="28"/>
      <c r="BN13" s="28"/>
    </row>
    <row r="14" spans="1:66" ht="15" x14ac:dyDescent="0.25">
      <c r="A14" s="26"/>
      <c r="B14" s="3"/>
      <c r="C14" s="26"/>
      <c r="Q14" s="13"/>
      <c r="R14" s="13"/>
      <c r="S14" s="13"/>
      <c r="T14" s="3">
        <v>1965</v>
      </c>
      <c r="U14" s="26">
        <f>SUM(AE138:AE149)</f>
        <v>677.4701767347533</v>
      </c>
      <c r="V14" s="26">
        <f>AVERAGE(AC138:AC149)</f>
        <v>628.0980496844212</v>
      </c>
      <c r="W14" s="26">
        <f>STDEV(AC138:AC149)</f>
        <v>289.47339444626687</v>
      </c>
      <c r="X14" s="26">
        <f t="shared" si="3"/>
        <v>917.57144413068806</v>
      </c>
      <c r="Y14" s="26">
        <f t="shared" si="4"/>
        <v>338.62465523815433</v>
      </c>
      <c r="Z14" s="28">
        <v>23894</v>
      </c>
      <c r="AA14" s="13"/>
      <c r="AB14" s="28">
        <v>19982</v>
      </c>
      <c r="AC14" s="26">
        <v>53.083263808104562</v>
      </c>
      <c r="AD14" s="26">
        <v>4.514752932811944E-2</v>
      </c>
      <c r="AE14" s="26">
        <f t="shared" si="1"/>
        <v>2.3965782096087018</v>
      </c>
      <c r="AH14" s="13"/>
      <c r="AI14" s="13"/>
      <c r="AJ14" s="3">
        <v>1965</v>
      </c>
      <c r="AK14" s="13">
        <v>8.2264698766029536E-3</v>
      </c>
      <c r="AL14" s="13">
        <v>7.4038228889426572E-2</v>
      </c>
      <c r="AM14" s="13">
        <v>3.6051294459230582E-2</v>
      </c>
      <c r="AN14" s="13">
        <v>8.9281393660779099E-2</v>
      </c>
      <c r="AO14" s="13">
        <v>0.15170578272441326</v>
      </c>
      <c r="AP14" s="13">
        <v>0.259133801112993</v>
      </c>
      <c r="AQ14" s="13">
        <v>0.10234696346479556</v>
      </c>
      <c r="AR14" s="13">
        <v>5.2504234212436489E-2</v>
      </c>
      <c r="AS14" s="13">
        <v>0.16356157754657633</v>
      </c>
      <c r="AT14" s="13">
        <v>9.9201548511976771E-3</v>
      </c>
      <c r="AU14" s="13">
        <v>2.0324219695136706E-2</v>
      </c>
      <c r="AV14" s="13">
        <v>3.2905879506411814E-2</v>
      </c>
      <c r="AW14" s="13">
        <v>1</v>
      </c>
      <c r="AX14" s="13"/>
      <c r="AY14" s="32">
        <v>1965</v>
      </c>
      <c r="AZ14" s="32">
        <v>0.34</v>
      </c>
      <c r="BA14" s="32">
        <v>3.06</v>
      </c>
      <c r="BB14" s="32">
        <v>1.49</v>
      </c>
      <c r="BC14" s="32">
        <v>3.69</v>
      </c>
      <c r="BD14" s="32">
        <v>6.27</v>
      </c>
      <c r="BE14" s="32">
        <v>10.71</v>
      </c>
      <c r="BF14" s="32">
        <v>4.2300000000000004</v>
      </c>
      <c r="BG14" s="32">
        <v>2.17</v>
      </c>
      <c r="BH14" s="32">
        <v>6.76</v>
      </c>
      <c r="BI14" s="32">
        <v>0.41</v>
      </c>
      <c r="BJ14" s="32">
        <v>0.84</v>
      </c>
      <c r="BK14" s="32">
        <v>1.36</v>
      </c>
      <c r="BL14" s="32">
        <v>41.33</v>
      </c>
      <c r="BM14" s="28"/>
      <c r="BN14" s="28"/>
    </row>
    <row r="15" spans="1:66" ht="15" x14ac:dyDescent="0.25">
      <c r="A15" s="26"/>
      <c r="B15" s="3"/>
      <c r="C15" s="26"/>
      <c r="D15" s="6" t="s">
        <v>37</v>
      </c>
      <c r="Q15" s="13"/>
      <c r="R15" s="13"/>
      <c r="S15" s="13"/>
      <c r="T15" s="3">
        <v>1966</v>
      </c>
      <c r="U15" s="26">
        <f>SUM(AE150:AE161)</f>
        <v>483.3401015228427</v>
      </c>
      <c r="V15" s="26">
        <f>AVERAGE(AC150:AC161)</f>
        <v>477.5</v>
      </c>
      <c r="W15" s="26">
        <f>STDEV(AC150:AC161)</f>
        <v>268.40014225710905</v>
      </c>
      <c r="X15" s="26">
        <f t="shared" si="3"/>
        <v>745.90014225710911</v>
      </c>
      <c r="Y15" s="26">
        <f t="shared" si="4"/>
        <v>209.09985774289095</v>
      </c>
      <c r="Z15" s="28">
        <v>24259</v>
      </c>
      <c r="AA15" s="13"/>
      <c r="AB15" s="28">
        <v>20012</v>
      </c>
      <c r="AC15" s="26">
        <v>27.099328010094261</v>
      </c>
      <c r="AD15" s="26">
        <v>8.8873089228581573E-2</v>
      </c>
      <c r="AE15" s="26">
        <f t="shared" si="1"/>
        <v>2.4084009962757071</v>
      </c>
      <c r="AH15" s="13"/>
      <c r="AI15" s="13"/>
      <c r="AJ15" s="3">
        <v>1966</v>
      </c>
      <c r="AK15" s="13">
        <v>3.2994923857868022E-2</v>
      </c>
      <c r="AL15" s="13">
        <v>5.5837563451776658E-2</v>
      </c>
      <c r="AM15" s="13">
        <v>3.553299492385787E-2</v>
      </c>
      <c r="AN15" s="13">
        <v>3.3502538071065992E-2</v>
      </c>
      <c r="AO15" s="13">
        <v>8.832487309644671E-2</v>
      </c>
      <c r="AP15" s="13">
        <v>0.24771573604060915</v>
      </c>
      <c r="AQ15" s="13">
        <v>0.13350253807106599</v>
      </c>
      <c r="AR15" s="13">
        <v>0.19441624365482235</v>
      </c>
      <c r="AS15" s="13">
        <v>0.10710659898477157</v>
      </c>
      <c r="AT15" s="13">
        <v>2.2842639593908632E-2</v>
      </c>
      <c r="AU15" s="13">
        <v>1.2182741116751269E-2</v>
      </c>
      <c r="AV15" s="13">
        <v>3.604060913705584E-2</v>
      </c>
      <c r="AW15" s="13">
        <v>1</v>
      </c>
      <c r="AX15" s="13"/>
      <c r="AY15" s="32">
        <v>1966</v>
      </c>
      <c r="AZ15" s="32">
        <v>0.65</v>
      </c>
      <c r="BA15" s="32">
        <v>1.1000000000000001</v>
      </c>
      <c r="BB15" s="32">
        <v>0.7</v>
      </c>
      <c r="BC15" s="32">
        <v>0.66</v>
      </c>
      <c r="BD15" s="32">
        <v>1.74</v>
      </c>
      <c r="BE15" s="32">
        <v>4.88</v>
      </c>
      <c r="BF15" s="32">
        <v>2.63</v>
      </c>
      <c r="BG15" s="32">
        <v>3.83</v>
      </c>
      <c r="BH15" s="32">
        <v>2.11</v>
      </c>
      <c r="BI15" s="32">
        <v>0.45</v>
      </c>
      <c r="BJ15" s="32">
        <v>0.24</v>
      </c>
      <c r="BK15" s="32">
        <v>0.71</v>
      </c>
      <c r="BL15" s="32">
        <v>19.7</v>
      </c>
      <c r="BM15" s="28"/>
      <c r="BN15" s="28"/>
    </row>
    <row r="16" spans="1:66" ht="15" x14ac:dyDescent="0.25">
      <c r="A16" s="26"/>
      <c r="B16" s="3"/>
      <c r="C16" s="26"/>
      <c r="D16" s="6" t="s">
        <v>38</v>
      </c>
      <c r="Q16" s="13"/>
      <c r="R16" s="13"/>
      <c r="S16" s="13"/>
      <c r="T16" s="3">
        <v>1967</v>
      </c>
      <c r="U16" s="26">
        <f>SUM(AE162:AE173)</f>
        <v>270.21651716671818</v>
      </c>
      <c r="V16" s="26">
        <f>AVERAGE(AC162:AC173)</f>
        <v>259.58333333333331</v>
      </c>
      <c r="W16" s="26">
        <f>STDEV(AC162:AC173)</f>
        <v>111.34423145717012</v>
      </c>
      <c r="X16" s="26">
        <f t="shared" si="3"/>
        <v>370.92756479050342</v>
      </c>
      <c r="Y16" s="26">
        <f t="shared" si="4"/>
        <v>148.2391018761632</v>
      </c>
      <c r="Z16" s="28">
        <v>24624</v>
      </c>
      <c r="AA16" s="13"/>
      <c r="AB16" s="28">
        <v>20043</v>
      </c>
      <c r="AC16" s="26">
        <v>34.241423548742802</v>
      </c>
      <c r="AD16" s="26">
        <v>3.5549235691432633E-4</v>
      </c>
      <c r="AE16" s="26">
        <f t="shared" si="1"/>
        <v>1.2172564361444295E-2</v>
      </c>
      <c r="AH16" s="13"/>
      <c r="AI16" s="13"/>
      <c r="AJ16" s="3">
        <v>1967</v>
      </c>
      <c r="AK16" s="13">
        <v>1.453758119393752E-2</v>
      </c>
      <c r="AL16" s="13">
        <v>4.3303433343643682E-3</v>
      </c>
      <c r="AM16" s="13">
        <v>2.7219300958861738E-2</v>
      </c>
      <c r="AN16" s="13">
        <v>5.0417568821527994E-2</v>
      </c>
      <c r="AO16" s="13">
        <v>0.13826167646149087</v>
      </c>
      <c r="AP16" s="13">
        <v>0.39993813795236621</v>
      </c>
      <c r="AQ16" s="13">
        <v>0.12341478502938448</v>
      </c>
      <c r="AR16" s="13">
        <v>5.9078255490256727E-2</v>
      </c>
      <c r="AS16" s="13">
        <v>9.0009279307145071E-2</v>
      </c>
      <c r="AT16" s="13">
        <v>5.9078255490256727E-2</v>
      </c>
      <c r="AU16" s="13">
        <v>1.2681719764924219E-2</v>
      </c>
      <c r="AV16" s="13">
        <v>2.1033096195484074E-2</v>
      </c>
      <c r="AW16" s="13">
        <v>1</v>
      </c>
      <c r="AX16" s="13"/>
      <c r="AY16" s="32">
        <v>1967</v>
      </c>
      <c r="AZ16" s="32">
        <v>0.47</v>
      </c>
      <c r="BA16" s="32">
        <v>0.14000000000000001</v>
      </c>
      <c r="BB16" s="32">
        <v>0.88</v>
      </c>
      <c r="BC16" s="32">
        <v>1.63</v>
      </c>
      <c r="BD16" s="32">
        <v>4.47</v>
      </c>
      <c r="BE16" s="32">
        <v>12.93</v>
      </c>
      <c r="BF16" s="32">
        <v>3.99</v>
      </c>
      <c r="BG16" s="32">
        <v>1.91</v>
      </c>
      <c r="BH16" s="32">
        <v>2.91</v>
      </c>
      <c r="BI16" s="32">
        <v>1.91</v>
      </c>
      <c r="BJ16" s="32">
        <v>0.41</v>
      </c>
      <c r="BK16" s="32">
        <v>0.68</v>
      </c>
      <c r="BL16" s="32">
        <v>32.33</v>
      </c>
      <c r="BM16" s="28"/>
      <c r="BN16" s="28"/>
    </row>
    <row r="17" spans="1:66" ht="15.75" x14ac:dyDescent="0.25">
      <c r="A17" s="26"/>
      <c r="B17" s="3"/>
      <c r="C17" s="26"/>
      <c r="D17" s="6" t="s">
        <v>75</v>
      </c>
      <c r="Q17" s="13"/>
      <c r="R17" s="13"/>
      <c r="S17" s="13"/>
      <c r="T17" s="3">
        <v>1968</v>
      </c>
      <c r="U17" s="26">
        <f>SUM(AE174:AE185)</f>
        <v>197.47330347915951</v>
      </c>
      <c r="V17" s="26">
        <f>AVERAGE(AC174:AC185)</f>
        <v>212.5</v>
      </c>
      <c r="W17" s="26">
        <f>STDEV(AC174:AC185)</f>
        <v>56.306789514716122</v>
      </c>
      <c r="X17" s="26">
        <f t="shared" si="3"/>
        <v>268.80678951471612</v>
      </c>
      <c r="Y17" s="26">
        <f t="shared" si="4"/>
        <v>156.19321048528388</v>
      </c>
      <c r="Z17" s="28">
        <v>24990</v>
      </c>
      <c r="AA17" s="13"/>
      <c r="AB17" s="28">
        <v>20073</v>
      </c>
      <c r="AC17" s="26">
        <v>22.306059238838706</v>
      </c>
      <c r="AD17" s="26">
        <v>1.8130110202630643E-2</v>
      </c>
      <c r="AE17" s="26">
        <f t="shared" si="1"/>
        <v>0.40441131218655313</v>
      </c>
      <c r="AH17" s="13"/>
      <c r="AI17" s="13"/>
      <c r="AJ17" s="3">
        <v>1968</v>
      </c>
      <c r="AK17" s="13">
        <v>1.3089906992766104E-2</v>
      </c>
      <c r="AL17" s="13">
        <v>3.1002411298656561E-3</v>
      </c>
      <c r="AM17" s="13">
        <v>3.7891836031691351E-3</v>
      </c>
      <c r="AN17" s="13">
        <v>0.11298656562177058</v>
      </c>
      <c r="AO17" s="13">
        <v>7.233895969686531E-2</v>
      </c>
      <c r="AP17" s="13">
        <v>0.11298656562177058</v>
      </c>
      <c r="AQ17" s="13">
        <v>0.12779882879779539</v>
      </c>
      <c r="AR17" s="13">
        <v>0.12504305890458145</v>
      </c>
      <c r="AS17" s="13">
        <v>0.21805029280055116</v>
      </c>
      <c r="AT17" s="13">
        <v>0.1009300723389597</v>
      </c>
      <c r="AU17" s="13">
        <v>4.4781260764726147E-2</v>
      </c>
      <c r="AV17" s="13">
        <v>6.510506372717878E-2</v>
      </c>
      <c r="AW17" s="13">
        <v>1</v>
      </c>
      <c r="AX17" s="13"/>
      <c r="AY17" s="32">
        <v>1968</v>
      </c>
      <c r="AZ17" s="32">
        <v>0.38</v>
      </c>
      <c r="BA17" s="32">
        <v>0.09</v>
      </c>
      <c r="BB17" s="32">
        <v>0.11</v>
      </c>
      <c r="BC17" s="32">
        <v>3.28</v>
      </c>
      <c r="BD17" s="32">
        <v>2.1</v>
      </c>
      <c r="BE17" s="32">
        <v>3.28</v>
      </c>
      <c r="BF17" s="32">
        <v>3.71</v>
      </c>
      <c r="BG17" s="32">
        <v>3.63</v>
      </c>
      <c r="BH17" s="32">
        <v>6.33</v>
      </c>
      <c r="BI17" s="32">
        <v>2.93</v>
      </c>
      <c r="BJ17" s="32">
        <v>1.3</v>
      </c>
      <c r="BK17" s="32">
        <v>1.89</v>
      </c>
      <c r="BL17" s="32">
        <v>29.03</v>
      </c>
      <c r="BM17" s="28"/>
      <c r="BN17" s="28"/>
    </row>
    <row r="18" spans="1:66" ht="15.75" x14ac:dyDescent="0.25">
      <c r="A18" s="26"/>
      <c r="B18" s="3"/>
      <c r="C18" s="26"/>
      <c r="D18" s="6" t="s">
        <v>76</v>
      </c>
      <c r="Q18" s="13"/>
      <c r="R18" s="13"/>
      <c r="S18" s="13"/>
      <c r="T18" s="3">
        <v>1969</v>
      </c>
      <c r="U18" s="26">
        <f>SUM(AE186:AE197)</f>
        <v>209.75161402822263</v>
      </c>
      <c r="V18" s="26">
        <f>AVERAGE(AC186:AC197)</f>
        <v>180.83111342428154</v>
      </c>
      <c r="W18" s="26">
        <f>STDEV(AC186:AC197)</f>
        <v>82.623453757640334</v>
      </c>
      <c r="X18" s="26">
        <f t="shared" si="3"/>
        <v>263.4545671819219</v>
      </c>
      <c r="Y18" s="26">
        <f t="shared" si="4"/>
        <v>98.207659666641206</v>
      </c>
      <c r="Z18" s="28">
        <v>25355</v>
      </c>
      <c r="AA18" s="13"/>
      <c r="AB18" s="28">
        <v>20104</v>
      </c>
      <c r="AC18" s="26">
        <v>19.093080381702752</v>
      </c>
      <c r="AD18" s="26">
        <v>7.2096862960924601E-2</v>
      </c>
      <c r="AE18" s="26">
        <f t="shared" si="1"/>
        <v>1.3765511997815412</v>
      </c>
      <c r="AH18" s="13"/>
      <c r="AI18" s="13"/>
      <c r="AJ18" s="3">
        <v>1969</v>
      </c>
      <c r="AK18" s="13">
        <v>2.6254826254826259E-2</v>
      </c>
      <c r="AL18" s="13">
        <v>3.4362934362934368E-2</v>
      </c>
      <c r="AM18" s="13">
        <v>5.5984555984555984E-2</v>
      </c>
      <c r="AN18" s="13">
        <v>0.17837837837837839</v>
      </c>
      <c r="AO18" s="13">
        <v>0.17220077220077221</v>
      </c>
      <c r="AP18" s="13">
        <v>0.10733590733590734</v>
      </c>
      <c r="AQ18" s="13">
        <v>0.15173745173745176</v>
      </c>
      <c r="AR18" s="13">
        <v>8.0694980694980697E-2</v>
      </c>
      <c r="AS18" s="13">
        <v>2.9729729729729731E-2</v>
      </c>
      <c r="AT18" s="13">
        <v>0.11119691119691121</v>
      </c>
      <c r="AU18" s="13">
        <v>4.633204633204633E-3</v>
      </c>
      <c r="AV18" s="13">
        <v>4.7490347490347494E-2</v>
      </c>
      <c r="AW18" s="13">
        <v>1</v>
      </c>
      <c r="AX18" s="13"/>
      <c r="AY18" s="32">
        <v>1969</v>
      </c>
      <c r="AZ18" s="32">
        <v>0.68</v>
      </c>
      <c r="BA18" s="32">
        <v>0.89</v>
      </c>
      <c r="BB18" s="32">
        <v>1.45</v>
      </c>
      <c r="BC18" s="32">
        <v>4.62</v>
      </c>
      <c r="BD18" s="32">
        <v>4.46</v>
      </c>
      <c r="BE18" s="32">
        <v>2.78</v>
      </c>
      <c r="BF18" s="32">
        <v>3.93</v>
      </c>
      <c r="BG18" s="32">
        <v>2.09</v>
      </c>
      <c r="BH18" s="32">
        <v>0.77</v>
      </c>
      <c r="BI18" s="32">
        <v>2.88</v>
      </c>
      <c r="BJ18" s="32">
        <v>0.12</v>
      </c>
      <c r="BK18" s="32">
        <v>1.23</v>
      </c>
      <c r="BL18" s="32">
        <v>25.9</v>
      </c>
      <c r="BM18" s="28"/>
      <c r="BN18" s="28"/>
    </row>
    <row r="19" spans="1:66" ht="15" x14ac:dyDescent="0.25">
      <c r="A19" s="26"/>
      <c r="B19" s="3"/>
      <c r="C19" s="26"/>
      <c r="D19" s="6" t="s">
        <v>39</v>
      </c>
      <c r="Q19" s="13"/>
      <c r="R19" s="13"/>
      <c r="S19" s="13"/>
      <c r="T19" s="3">
        <v>1970</v>
      </c>
      <c r="U19" s="26">
        <f>SUM(AE198:AE209)</f>
        <v>171.7568893528184</v>
      </c>
      <c r="V19" s="26">
        <f>AVERAGE(AC198:AC209)</f>
        <v>164.79166666666666</v>
      </c>
      <c r="W19" s="26">
        <f>STDEV(AC198:AC209)</f>
        <v>69.469947175782877</v>
      </c>
      <c r="X19" s="26">
        <f t="shared" si="3"/>
        <v>234.26161384244955</v>
      </c>
      <c r="Y19" s="26">
        <f t="shared" si="4"/>
        <v>95.32171949088378</v>
      </c>
      <c r="Z19" s="28">
        <v>25720</v>
      </c>
      <c r="AA19" s="13"/>
      <c r="AB19" s="28">
        <v>20135</v>
      </c>
      <c r="AC19" s="26">
        <v>28.691020978546494</v>
      </c>
      <c r="AD19" s="26">
        <v>3.5222894881673086E-2</v>
      </c>
      <c r="AE19" s="26">
        <f t="shared" si="1"/>
        <v>1.0105808159752205</v>
      </c>
      <c r="AH19" s="13"/>
      <c r="AI19" s="13"/>
      <c r="AJ19" s="3">
        <v>1970</v>
      </c>
      <c r="AK19" s="13">
        <v>2.7835768963117608E-3</v>
      </c>
      <c r="AL19" s="13">
        <v>2.2616562282533056E-2</v>
      </c>
      <c r="AM19" s="13">
        <v>2.4704244954766877E-2</v>
      </c>
      <c r="AN19" s="13">
        <v>8.3855254001391794E-2</v>
      </c>
      <c r="AO19" s="13">
        <v>0.11412665274878218</v>
      </c>
      <c r="AP19" s="13">
        <v>9.8816979819067507E-2</v>
      </c>
      <c r="AQ19" s="13">
        <v>0.12108559498956159</v>
      </c>
      <c r="AR19" s="13">
        <v>0.13813500347947114</v>
      </c>
      <c r="AS19" s="13">
        <v>0.20320111343075853</v>
      </c>
      <c r="AT19" s="13">
        <v>0.13674321503131526</v>
      </c>
      <c r="AU19" s="13">
        <v>4.4189283228949203E-2</v>
      </c>
      <c r="AV19" s="13">
        <v>9.7425191370911629E-3</v>
      </c>
      <c r="AW19" s="13">
        <v>1</v>
      </c>
      <c r="AX19" s="13"/>
      <c r="AY19" s="32">
        <v>1970</v>
      </c>
      <c r="AZ19" s="32">
        <v>0.08</v>
      </c>
      <c r="BA19" s="32">
        <v>0.65</v>
      </c>
      <c r="BB19" s="32">
        <v>0.71</v>
      </c>
      <c r="BC19" s="32">
        <v>2.41</v>
      </c>
      <c r="BD19" s="32">
        <v>3.28</v>
      </c>
      <c r="BE19" s="32">
        <v>2.84</v>
      </c>
      <c r="BF19" s="32">
        <v>3.48</v>
      </c>
      <c r="BG19" s="32">
        <v>3.97</v>
      </c>
      <c r="BH19" s="32">
        <v>5.84</v>
      </c>
      <c r="BI19" s="32">
        <v>3.93</v>
      </c>
      <c r="BJ19" s="32">
        <v>1.27</v>
      </c>
      <c r="BK19" s="32">
        <v>0.28000000000000003</v>
      </c>
      <c r="BL19" s="32">
        <v>28.74</v>
      </c>
      <c r="BM19" s="28"/>
      <c r="BN19" s="28"/>
    </row>
    <row r="20" spans="1:66" ht="15" x14ac:dyDescent="0.25">
      <c r="A20" s="26"/>
      <c r="B20" s="3"/>
      <c r="C20" s="26"/>
      <c r="E20" s="3" t="s">
        <v>40</v>
      </c>
      <c r="Q20" s="13"/>
      <c r="R20" s="13"/>
      <c r="S20" s="13"/>
      <c r="T20" s="3">
        <v>1971</v>
      </c>
      <c r="U20" s="26">
        <f>SUM(AE210:AE221)</f>
        <v>169.89175369103353</v>
      </c>
      <c r="V20" s="26">
        <f>AVERAGE(AC210:AC221)</f>
        <v>165.47499999999999</v>
      </c>
      <c r="W20" s="26">
        <f>STDEV(AC210:AC221)</f>
        <v>99.253853829460937</v>
      </c>
      <c r="X20" s="26">
        <f t="shared" si="3"/>
        <v>264.72885382946095</v>
      </c>
      <c r="Y20" s="26">
        <f t="shared" si="4"/>
        <v>66.221146170539058</v>
      </c>
      <c r="Z20" s="28">
        <v>26085</v>
      </c>
      <c r="AA20" s="13"/>
      <c r="AB20" s="28">
        <v>20163</v>
      </c>
      <c r="AC20" s="26">
        <v>37.400300938596857</v>
      </c>
      <c r="AD20" s="26">
        <v>3.2471106219042374E-2</v>
      </c>
      <c r="AE20" s="26">
        <f t="shared" si="1"/>
        <v>1.2144291444013287</v>
      </c>
      <c r="AH20" s="13"/>
      <c r="AI20" s="13"/>
      <c r="AJ20" s="3">
        <v>1971</v>
      </c>
      <c r="AK20" s="13">
        <v>4.6813107670147645E-2</v>
      </c>
      <c r="AL20" s="13">
        <v>0.10046813107670148</v>
      </c>
      <c r="AM20" s="13">
        <v>2.5207057976233346E-2</v>
      </c>
      <c r="AN20" s="13">
        <v>2.8087864602088588E-2</v>
      </c>
      <c r="AO20" s="13">
        <v>0.22686352178610011</v>
      </c>
      <c r="AP20" s="13">
        <v>6.3017644940583359E-2</v>
      </c>
      <c r="AQ20" s="13">
        <v>0.13359740727403674</v>
      </c>
      <c r="AR20" s="13">
        <v>3.4209578682030971E-2</v>
      </c>
      <c r="AS20" s="13">
        <v>3.4569679510262873E-2</v>
      </c>
      <c r="AT20" s="13">
        <v>0.15448325531148721</v>
      </c>
      <c r="AU20" s="13">
        <v>0.12279438242707959</v>
      </c>
      <c r="AV20" s="13">
        <v>2.9888368743248107E-2</v>
      </c>
      <c r="AW20" s="13">
        <v>1</v>
      </c>
      <c r="AX20" s="13"/>
      <c r="AY20" s="32">
        <v>1971</v>
      </c>
      <c r="AZ20" s="32">
        <v>1.3</v>
      </c>
      <c r="BA20" s="32">
        <v>2.79</v>
      </c>
      <c r="BB20" s="32">
        <v>0.7</v>
      </c>
      <c r="BC20" s="32">
        <v>0.78</v>
      </c>
      <c r="BD20" s="32">
        <v>6.3</v>
      </c>
      <c r="BE20" s="32">
        <v>1.75</v>
      </c>
      <c r="BF20" s="32">
        <v>3.71</v>
      </c>
      <c r="BG20" s="32">
        <v>0.95</v>
      </c>
      <c r="BH20" s="32">
        <v>0.96</v>
      </c>
      <c r="BI20" s="32">
        <v>4.29</v>
      </c>
      <c r="BJ20" s="32">
        <v>3.41</v>
      </c>
      <c r="BK20" s="32">
        <v>0.83</v>
      </c>
      <c r="BL20" s="32">
        <v>27.77</v>
      </c>
      <c r="BM20" s="28"/>
      <c r="BN20" s="28"/>
    </row>
    <row r="21" spans="1:66" ht="15" x14ac:dyDescent="0.25">
      <c r="A21" s="26"/>
      <c r="B21" s="3"/>
      <c r="C21" s="26"/>
      <c r="E21" s="5" t="s">
        <v>41</v>
      </c>
      <c r="F21" s="3">
        <v>2012</v>
      </c>
      <c r="Q21" s="13"/>
      <c r="R21" s="13"/>
      <c r="S21" s="13"/>
      <c r="T21" s="3">
        <v>1972</v>
      </c>
      <c r="U21" s="26">
        <f>SUM(AE222:AE233)</f>
        <v>81.781611442861745</v>
      </c>
      <c r="V21" s="26">
        <f>AVERAGE(AC222:AC233)</f>
        <v>81.487215954937639</v>
      </c>
      <c r="W21" s="26">
        <f>STDEV(AC222:AC233)</f>
        <v>29.987717384574335</v>
      </c>
      <c r="X21" s="26">
        <f t="shared" si="3"/>
        <v>111.47493333951198</v>
      </c>
      <c r="Y21" s="26">
        <f t="shared" si="4"/>
        <v>51.499498570363301</v>
      </c>
      <c r="Z21" s="28">
        <v>26451</v>
      </c>
      <c r="AA21" s="13"/>
      <c r="AB21" s="28">
        <v>20194</v>
      </c>
      <c r="AC21" s="26">
        <v>41.337391766782325</v>
      </c>
      <c r="AD21" s="26">
        <v>0.12162905888827737</v>
      </c>
      <c r="AE21" s="26">
        <f t="shared" si="1"/>
        <v>5.0278280574897591</v>
      </c>
      <c r="AH21" s="13"/>
      <c r="AI21" s="13"/>
      <c r="AJ21" s="3">
        <v>1972</v>
      </c>
      <c r="AK21" s="13">
        <v>6.7226890756302525E-3</v>
      </c>
      <c r="AL21" s="13">
        <v>8.4033613445378148E-3</v>
      </c>
      <c r="AM21" s="13">
        <v>1.680672268907563E-2</v>
      </c>
      <c r="AN21" s="13">
        <v>0.18184873949579833</v>
      </c>
      <c r="AO21" s="13">
        <v>0.14285714285714285</v>
      </c>
      <c r="AP21" s="13">
        <v>7.4957983193277317E-2</v>
      </c>
      <c r="AQ21" s="13">
        <v>7.3949579831932774E-2</v>
      </c>
      <c r="AR21" s="13">
        <v>0.12638655462184872</v>
      </c>
      <c r="AS21" s="13">
        <v>9.34453781512605E-2</v>
      </c>
      <c r="AT21" s="13">
        <v>0.10823529411764707</v>
      </c>
      <c r="AU21" s="13">
        <v>0.12033613445378151</v>
      </c>
      <c r="AV21" s="13">
        <v>4.6050420168067228E-2</v>
      </c>
      <c r="AW21" s="13">
        <v>1</v>
      </c>
      <c r="AX21" s="13"/>
      <c r="AY21" s="32">
        <v>1972</v>
      </c>
      <c r="AZ21" s="32">
        <v>0.2</v>
      </c>
      <c r="BA21" s="32">
        <v>0.25</v>
      </c>
      <c r="BB21" s="32">
        <v>0.5</v>
      </c>
      <c r="BC21" s="32">
        <v>5.41</v>
      </c>
      <c r="BD21" s="32">
        <v>4.25</v>
      </c>
      <c r="BE21" s="32">
        <v>2.23</v>
      </c>
      <c r="BF21" s="32">
        <v>2.2000000000000002</v>
      </c>
      <c r="BG21" s="32">
        <v>3.76</v>
      </c>
      <c r="BH21" s="32">
        <v>2.78</v>
      </c>
      <c r="BI21" s="32">
        <v>3.22</v>
      </c>
      <c r="BJ21" s="32">
        <v>3.58</v>
      </c>
      <c r="BK21" s="32">
        <v>1.37</v>
      </c>
      <c r="BL21" s="32">
        <v>29.75</v>
      </c>
      <c r="BM21" s="28"/>
      <c r="BN21" s="28"/>
    </row>
    <row r="22" spans="1:66" ht="15" x14ac:dyDescent="0.25">
      <c r="A22" s="26"/>
      <c r="B22" s="3"/>
      <c r="C22" s="26"/>
      <c r="E22" s="5" t="s">
        <v>42</v>
      </c>
      <c r="F22" s="3">
        <f>E4</f>
        <v>4.5</v>
      </c>
      <c r="Q22" s="13"/>
      <c r="R22" s="13"/>
      <c r="S22" s="13"/>
      <c r="T22" s="3">
        <v>1973</v>
      </c>
      <c r="U22" s="26">
        <f>SUM(AE234:AE245)</f>
        <v>56.190308594746242</v>
      </c>
      <c r="V22" s="26">
        <f>AVERAGE(AC234:AC245)</f>
        <v>59.483333333333341</v>
      </c>
      <c r="W22" s="26">
        <f>STDEV(AC234:AC245)</f>
        <v>26.43791469335909</v>
      </c>
      <c r="X22" s="26">
        <f t="shared" si="3"/>
        <v>85.921248026692439</v>
      </c>
      <c r="Y22" s="26">
        <f t="shared" si="4"/>
        <v>33.045418639974251</v>
      </c>
      <c r="Z22" s="28">
        <v>26816</v>
      </c>
      <c r="AA22" s="13"/>
      <c r="AB22" s="28">
        <v>20224</v>
      </c>
      <c r="AC22" s="26">
        <v>73.261227750242313</v>
      </c>
      <c r="AD22" s="26">
        <v>6.7694001100715454E-2</v>
      </c>
      <c r="AE22" s="26">
        <f t="shared" si="1"/>
        <v>4.9593456319646689</v>
      </c>
      <c r="AH22" s="13"/>
      <c r="AI22" s="13"/>
      <c r="AJ22" s="3">
        <v>1973</v>
      </c>
      <c r="AK22" s="13">
        <v>2.8564141800561084E-2</v>
      </c>
      <c r="AL22" s="13">
        <v>1.5812292782453455E-2</v>
      </c>
      <c r="AM22" s="13">
        <v>0.16959959194083143</v>
      </c>
      <c r="AN22" s="13">
        <v>6.6054577913797499E-2</v>
      </c>
      <c r="AO22" s="13">
        <v>0.14945167049222138</v>
      </c>
      <c r="AP22" s="13">
        <v>1.9637847487885742E-2</v>
      </c>
      <c r="AQ22" s="13">
        <v>0.11425656720224434</v>
      </c>
      <c r="AR22" s="13">
        <v>1.9127773527161437E-2</v>
      </c>
      <c r="AS22" s="13">
        <v>0.19178780923233868</v>
      </c>
      <c r="AT22" s="13">
        <v>0.12547819433817903</v>
      </c>
      <c r="AU22" s="13">
        <v>4.539658250446315E-2</v>
      </c>
      <c r="AV22" s="13">
        <v>5.4832950777862786E-2</v>
      </c>
      <c r="AW22" s="13">
        <v>1</v>
      </c>
      <c r="AX22" s="13"/>
      <c r="AY22" s="32">
        <v>1973</v>
      </c>
      <c r="AZ22" s="32">
        <v>1.1200000000000001</v>
      </c>
      <c r="BA22" s="32">
        <v>0.62</v>
      </c>
      <c r="BB22" s="32">
        <v>6.65</v>
      </c>
      <c r="BC22" s="32">
        <v>2.59</v>
      </c>
      <c r="BD22" s="32">
        <v>5.86</v>
      </c>
      <c r="BE22" s="32">
        <v>0.77</v>
      </c>
      <c r="BF22" s="32">
        <v>4.4800000000000004</v>
      </c>
      <c r="BG22" s="32">
        <v>0.75</v>
      </c>
      <c r="BH22" s="32">
        <v>7.52</v>
      </c>
      <c r="BI22" s="32">
        <v>4.92</v>
      </c>
      <c r="BJ22" s="32">
        <v>1.78</v>
      </c>
      <c r="BK22" s="32">
        <v>2.15</v>
      </c>
      <c r="BL22" s="32">
        <v>39.21</v>
      </c>
      <c r="BM22" s="28"/>
      <c r="BN22" s="28"/>
    </row>
    <row r="23" spans="1:66" ht="15" x14ac:dyDescent="0.25">
      <c r="A23" s="26"/>
      <c r="B23" s="3"/>
      <c r="C23" s="26"/>
      <c r="D23" s="6" t="s">
        <v>43</v>
      </c>
      <c r="Q23" s="13"/>
      <c r="R23" s="13"/>
      <c r="S23" s="13"/>
      <c r="T23" s="3">
        <v>1974</v>
      </c>
      <c r="U23" s="26">
        <f>SUM(AE246:AE257)</f>
        <v>78.021518862002793</v>
      </c>
      <c r="V23" s="26">
        <f>AVERAGE(AC246:AC257)</f>
        <v>74.419270650298003</v>
      </c>
      <c r="W23" s="26">
        <f>STDEV(AC246:AC257)</f>
        <v>32.068988797488643</v>
      </c>
      <c r="X23" s="26">
        <f t="shared" si="3"/>
        <v>106.48825944778665</v>
      </c>
      <c r="Y23" s="26">
        <f t="shared" si="4"/>
        <v>42.35028185280936</v>
      </c>
      <c r="Z23" s="28">
        <v>27181</v>
      </c>
      <c r="AA23" s="13"/>
      <c r="AB23" s="28">
        <v>20255</v>
      </c>
      <c r="AC23" s="26">
        <v>78.662209111154695</v>
      </c>
      <c r="AD23" s="26">
        <v>0.27352779306549252</v>
      </c>
      <c r="AE23" s="26">
        <f t="shared" si="1"/>
        <v>21.516300455830422</v>
      </c>
      <c r="AH23" s="13"/>
      <c r="AI23" s="13"/>
      <c r="AJ23" s="3">
        <v>1974</v>
      </c>
      <c r="AK23" s="13">
        <v>2.6192703461178676E-2</v>
      </c>
      <c r="AL23" s="13">
        <v>3.7418147801683817E-3</v>
      </c>
      <c r="AM23" s="13">
        <v>3.4144059869036486E-2</v>
      </c>
      <c r="AN23" s="13">
        <v>0.1814780168381665</v>
      </c>
      <c r="AO23" s="13">
        <v>0.2441534144059869</v>
      </c>
      <c r="AP23" s="13">
        <v>4.2563143124415344E-2</v>
      </c>
      <c r="AQ23" s="13">
        <v>2.1515434985968196E-2</v>
      </c>
      <c r="AR23" s="13">
        <v>0.21141253507951355</v>
      </c>
      <c r="AS23" s="13">
        <v>1.3564078578110383E-2</v>
      </c>
      <c r="AT23" s="13">
        <v>0.13844714686623014</v>
      </c>
      <c r="AU23" s="13">
        <v>5.051449953227316E-2</v>
      </c>
      <c r="AV23" s="13">
        <v>3.2273152478952294E-2</v>
      </c>
      <c r="AW23" s="13">
        <v>1</v>
      </c>
      <c r="AX23" s="13"/>
      <c r="AY23" s="32">
        <v>1974</v>
      </c>
      <c r="AZ23" s="32">
        <v>0.56000000000000005</v>
      </c>
      <c r="BA23" s="32">
        <v>0.08</v>
      </c>
      <c r="BB23" s="32">
        <v>0.73</v>
      </c>
      <c r="BC23" s="32">
        <v>3.88</v>
      </c>
      <c r="BD23" s="32">
        <v>5.22</v>
      </c>
      <c r="BE23" s="32">
        <v>0.91</v>
      </c>
      <c r="BF23" s="32">
        <v>0.46</v>
      </c>
      <c r="BG23" s="32">
        <v>4.5199999999999996</v>
      </c>
      <c r="BH23" s="32">
        <v>0.28999999999999998</v>
      </c>
      <c r="BI23" s="32">
        <v>2.96</v>
      </c>
      <c r="BJ23" s="32">
        <v>1.08</v>
      </c>
      <c r="BK23" s="32">
        <v>0.69</v>
      </c>
      <c r="BL23" s="32">
        <v>21.38</v>
      </c>
      <c r="BM23" s="28"/>
      <c r="BN23" s="28"/>
    </row>
    <row r="24" spans="1:66" ht="15" x14ac:dyDescent="0.25">
      <c r="A24" s="26"/>
      <c r="B24" s="3"/>
      <c r="C24" s="26"/>
      <c r="E24" s="6" t="s">
        <v>44</v>
      </c>
      <c r="Q24" s="13"/>
      <c r="R24" s="13"/>
      <c r="S24" s="13"/>
      <c r="T24" s="3">
        <v>1975</v>
      </c>
      <c r="U24" s="26">
        <f>SUM(AE258:AE269)</f>
        <v>54.990050762307398</v>
      </c>
      <c r="V24" s="26">
        <f>AVERAGE(AC258:AC269)</f>
        <v>52.655270877770818</v>
      </c>
      <c r="W24" s="26">
        <f>STDEV(AC258:AC269)</f>
        <v>18.966667276784186</v>
      </c>
      <c r="X24" s="26">
        <f t="shared" si="3"/>
        <v>71.621938154555011</v>
      </c>
      <c r="Y24" s="26">
        <f t="shared" si="4"/>
        <v>33.688603600986632</v>
      </c>
      <c r="Z24" s="28">
        <v>27546</v>
      </c>
      <c r="AA24" s="13"/>
      <c r="AB24" s="28">
        <v>20285</v>
      </c>
      <c r="AC24" s="26">
        <v>30.279986161313051</v>
      </c>
      <c r="AD24" s="26">
        <v>3.3571821684094658E-2</v>
      </c>
      <c r="AE24" s="26">
        <f t="shared" si="1"/>
        <v>1.0165542960044556</v>
      </c>
      <c r="AH24" s="13"/>
      <c r="AI24" s="13"/>
      <c r="AJ24" s="3">
        <v>1975</v>
      </c>
      <c r="AK24" s="13">
        <v>7.8171091445427734E-2</v>
      </c>
      <c r="AL24" s="13">
        <v>6.1946902654867256E-2</v>
      </c>
      <c r="AM24" s="13">
        <v>6.637168141592921E-2</v>
      </c>
      <c r="AN24" s="13">
        <v>0.13520157325467061</v>
      </c>
      <c r="AO24" s="13">
        <v>0.12684365781710916</v>
      </c>
      <c r="AP24" s="13">
        <v>0.15142576204523109</v>
      </c>
      <c r="AQ24" s="13">
        <v>8.0137659783677484E-2</v>
      </c>
      <c r="AR24" s="13">
        <v>6.7354965585054091E-2</v>
      </c>
      <c r="AS24" s="13">
        <v>7.5221238938053103E-2</v>
      </c>
      <c r="AT24" s="13">
        <v>4.9164208456243857E-4</v>
      </c>
      <c r="AU24" s="13">
        <v>0.12438544739429694</v>
      </c>
      <c r="AV24" s="13">
        <v>3.2448377581120944E-2</v>
      </c>
      <c r="AW24" s="13">
        <v>1</v>
      </c>
      <c r="AX24" s="13"/>
      <c r="AY24" s="32">
        <v>1975</v>
      </c>
      <c r="AZ24" s="32">
        <v>1.59</v>
      </c>
      <c r="BA24" s="32">
        <v>1.26</v>
      </c>
      <c r="BB24" s="32">
        <v>1.35</v>
      </c>
      <c r="BC24" s="32">
        <v>2.75</v>
      </c>
      <c r="BD24" s="32">
        <v>2.58</v>
      </c>
      <c r="BE24" s="32">
        <v>3.08</v>
      </c>
      <c r="BF24" s="32">
        <v>1.63</v>
      </c>
      <c r="BG24" s="32">
        <v>1.37</v>
      </c>
      <c r="BH24" s="32">
        <v>1.53</v>
      </c>
      <c r="BI24" s="32">
        <v>0.01</v>
      </c>
      <c r="BJ24" s="32">
        <v>2.5299999999999998</v>
      </c>
      <c r="BK24" s="32">
        <v>0.66</v>
      </c>
      <c r="BL24" s="32">
        <v>20.34</v>
      </c>
      <c r="BM24" s="28"/>
      <c r="BN24" s="28"/>
    </row>
    <row r="25" spans="1:66" ht="15" x14ac:dyDescent="0.25">
      <c r="A25" s="26"/>
      <c r="B25" s="3"/>
      <c r="C25" s="26"/>
      <c r="E25" s="6" t="s">
        <v>70</v>
      </c>
      <c r="Q25" s="13"/>
      <c r="R25" s="13"/>
      <c r="S25" s="13"/>
      <c r="T25" s="3">
        <v>1976</v>
      </c>
      <c r="U25" s="26">
        <f>SUM(AE270:AE281)</f>
        <v>48.822722381528294</v>
      </c>
      <c r="V25" s="26">
        <f>AVERAGE(AC270:AC281)</f>
        <v>44.140918414878875</v>
      </c>
      <c r="W25" s="26">
        <f>STDEV(AC270:AC281)</f>
        <v>11.882862154010958</v>
      </c>
      <c r="X25" s="26">
        <f t="shared" si="3"/>
        <v>56.023780568889833</v>
      </c>
      <c r="Y25" s="26">
        <f t="shared" si="4"/>
        <v>32.258056260867917</v>
      </c>
      <c r="Z25" s="28">
        <v>27912</v>
      </c>
      <c r="AA25" s="13"/>
      <c r="AB25" s="28">
        <v>20316</v>
      </c>
      <c r="AC25" s="26">
        <v>22.306059238838706</v>
      </c>
      <c r="AD25" s="26">
        <v>3.0269675288937811E-2</v>
      </c>
      <c r="AE25" s="26">
        <f t="shared" si="1"/>
        <v>0.67519717013545899</v>
      </c>
      <c r="AH25" s="13"/>
      <c r="AI25" s="13"/>
      <c r="AJ25" s="3">
        <v>1976</v>
      </c>
      <c r="AK25" s="13">
        <v>2.0111731843575419E-2</v>
      </c>
      <c r="AL25" s="13">
        <v>6.4245810055865923E-2</v>
      </c>
      <c r="AM25" s="13">
        <v>0.14469273743016761</v>
      </c>
      <c r="AN25" s="13">
        <v>0.2011173184357542</v>
      </c>
      <c r="AO25" s="13">
        <v>0.16927374301675979</v>
      </c>
      <c r="AP25" s="13">
        <v>3.5195530726256988E-2</v>
      </c>
      <c r="AQ25" s="13">
        <v>0.16703910614525141</v>
      </c>
      <c r="AR25" s="13">
        <v>3.9106145251396659E-3</v>
      </c>
      <c r="AS25" s="13">
        <v>0.17262569832402236</v>
      </c>
      <c r="AT25" s="13">
        <v>1.7877094972067041E-2</v>
      </c>
      <c r="AU25" s="13">
        <v>1.6759776536312849E-3</v>
      </c>
      <c r="AV25" s="13">
        <v>2.2346368715083801E-3</v>
      </c>
      <c r="AW25" s="13">
        <v>1</v>
      </c>
      <c r="AX25" s="13"/>
      <c r="AY25" s="32">
        <v>1976</v>
      </c>
      <c r="AZ25" s="32">
        <v>0.36</v>
      </c>
      <c r="BA25" s="32">
        <v>1.1499999999999999</v>
      </c>
      <c r="BB25" s="32">
        <v>2.59</v>
      </c>
      <c r="BC25" s="32">
        <v>3.6</v>
      </c>
      <c r="BD25" s="32">
        <v>3.03</v>
      </c>
      <c r="BE25" s="32">
        <v>0.63</v>
      </c>
      <c r="BF25" s="32">
        <v>2.99</v>
      </c>
      <c r="BG25" s="32">
        <v>7.0000000000000007E-2</v>
      </c>
      <c r="BH25" s="32">
        <v>3.09</v>
      </c>
      <c r="BI25" s="32">
        <v>0.32</v>
      </c>
      <c r="BJ25" s="32">
        <v>0.03</v>
      </c>
      <c r="BK25" s="32">
        <v>0.04</v>
      </c>
      <c r="BL25" s="32">
        <v>17.899999999999999</v>
      </c>
      <c r="BM25" s="28"/>
      <c r="BN25" s="28"/>
    </row>
    <row r="26" spans="1:66" ht="15" x14ac:dyDescent="0.25">
      <c r="A26" s="26"/>
      <c r="B26" s="3"/>
      <c r="C26" s="26"/>
      <c r="E26" s="5" t="s">
        <v>41</v>
      </c>
      <c r="F26" s="3">
        <v>1950</v>
      </c>
      <c r="Q26" s="13"/>
      <c r="R26" s="13"/>
      <c r="S26" s="13"/>
      <c r="T26" s="3">
        <v>1977</v>
      </c>
      <c r="U26" s="26">
        <f>SUM(AE282:AE293)</f>
        <v>50.300591891092047</v>
      </c>
      <c r="V26" s="26">
        <f>AVERAGE(AC282:AC293)</f>
        <v>48.474999999999994</v>
      </c>
      <c r="W26" s="26">
        <f>STDEV(AC282:AC293)</f>
        <v>13.562188412843099</v>
      </c>
      <c r="X26" s="26">
        <f t="shared" si="3"/>
        <v>62.037188412843093</v>
      </c>
      <c r="Y26" s="26">
        <f t="shared" si="4"/>
        <v>34.912811587156895</v>
      </c>
      <c r="Z26" s="28">
        <v>28277</v>
      </c>
      <c r="AA26" s="13"/>
      <c r="AB26" s="28">
        <v>20347</v>
      </c>
      <c r="AC26" s="26">
        <v>39.764012131904693</v>
      </c>
      <c r="AD26" s="26">
        <v>0.26472206934507425</v>
      </c>
      <c r="AE26" s="26">
        <f t="shared" si="1"/>
        <v>10.526411577020449</v>
      </c>
      <c r="AH26" s="13"/>
      <c r="AI26" s="13"/>
      <c r="AJ26" s="3">
        <v>1977</v>
      </c>
      <c r="AK26" s="13">
        <v>1.8644569399230541E-2</v>
      </c>
      <c r="AL26" s="13">
        <v>2.3675643681562593E-3</v>
      </c>
      <c r="AM26" s="13">
        <v>0.10476472329091448</v>
      </c>
      <c r="AN26" s="13">
        <v>5.4158034921574436E-2</v>
      </c>
      <c r="AO26" s="13">
        <v>0.15389168393015687</v>
      </c>
      <c r="AP26" s="13">
        <v>2.9298609055933709E-2</v>
      </c>
      <c r="AQ26" s="13">
        <v>0.11097957975732466</v>
      </c>
      <c r="AR26" s="13">
        <v>0.22136726842261026</v>
      </c>
      <c r="AS26" s="13">
        <v>0.17904705534181711</v>
      </c>
      <c r="AT26" s="13">
        <v>5.5045871559633031E-2</v>
      </c>
      <c r="AU26" s="13">
        <v>6.0076945841965074E-2</v>
      </c>
      <c r="AV26" s="13">
        <v>1.0358094110683634E-2</v>
      </c>
      <c r="AW26" s="13">
        <v>1</v>
      </c>
      <c r="AX26" s="13"/>
      <c r="AY26" s="32">
        <v>1977</v>
      </c>
      <c r="AZ26" s="32">
        <v>0.63</v>
      </c>
      <c r="BA26" s="32">
        <v>0.08</v>
      </c>
      <c r="BB26" s="32">
        <v>3.54</v>
      </c>
      <c r="BC26" s="32">
        <v>1.83</v>
      </c>
      <c r="BD26" s="32">
        <v>5.2</v>
      </c>
      <c r="BE26" s="32">
        <v>0.99</v>
      </c>
      <c r="BF26" s="32">
        <v>3.75</v>
      </c>
      <c r="BG26" s="32">
        <v>7.48</v>
      </c>
      <c r="BH26" s="32">
        <v>6.05</v>
      </c>
      <c r="BI26" s="32">
        <v>1.86</v>
      </c>
      <c r="BJ26" s="32">
        <v>2.0299999999999998</v>
      </c>
      <c r="BK26" s="32">
        <v>0.35</v>
      </c>
      <c r="BL26" s="32">
        <v>33.79</v>
      </c>
      <c r="BM26" s="28"/>
      <c r="BN26" s="28"/>
    </row>
    <row r="27" spans="1:66" ht="15" x14ac:dyDescent="0.25">
      <c r="A27" s="26"/>
      <c r="B27" s="3"/>
      <c r="C27" s="26"/>
      <c r="E27" s="5" t="s">
        <v>45</v>
      </c>
      <c r="F27" s="7">
        <f>F22*(EXP((LN(2)/12.32)*(F21-F26)))</f>
        <v>147.27742869638899</v>
      </c>
      <c r="Q27" s="13"/>
      <c r="R27" s="13"/>
      <c r="S27" s="13"/>
      <c r="T27" s="3">
        <v>1978</v>
      </c>
      <c r="U27" s="26">
        <f>SUM(AE294:AE305)</f>
        <v>59.816086671043983</v>
      </c>
      <c r="V27" s="26">
        <f>AVERAGE(AC294:AC305)</f>
        <v>61.79999999999999</v>
      </c>
      <c r="W27" s="26">
        <f>STDEV(AC294:AC305)</f>
        <v>33.158764095841065</v>
      </c>
      <c r="X27" s="26">
        <f t="shared" si="3"/>
        <v>94.958764095841047</v>
      </c>
      <c r="Y27" s="26">
        <f t="shared" si="4"/>
        <v>28.641235904158926</v>
      </c>
      <c r="Z27" s="28">
        <v>28642</v>
      </c>
      <c r="AA27" s="13"/>
      <c r="AB27" s="28">
        <v>20377</v>
      </c>
      <c r="AC27" s="26">
        <v>19.093080381702752</v>
      </c>
      <c r="AD27" s="26">
        <v>3.1370390753990091E-2</v>
      </c>
      <c r="AE27" s="26">
        <f t="shared" si="1"/>
        <v>0.59895739227135758</v>
      </c>
      <c r="AH27" s="13"/>
      <c r="AI27" s="13"/>
      <c r="AJ27" s="3">
        <v>1978</v>
      </c>
      <c r="AK27" s="13">
        <v>1.1162179908076166E-2</v>
      </c>
      <c r="AL27" s="13">
        <v>3.9067629678266574E-2</v>
      </c>
      <c r="AM27" s="13">
        <v>3.6441234405778074E-2</v>
      </c>
      <c r="AN27" s="13">
        <v>0.23670387393302691</v>
      </c>
      <c r="AO27" s="13">
        <v>0.12081418253447145</v>
      </c>
      <c r="AP27" s="13">
        <v>7.7806959947472096E-2</v>
      </c>
      <c r="AQ27" s="13">
        <v>0.16579120157583715</v>
      </c>
      <c r="AR27" s="13">
        <v>6.2376887721602096E-2</v>
      </c>
      <c r="AS27" s="13">
        <v>0.14018384766907419</v>
      </c>
      <c r="AT27" s="13">
        <v>4.7931713722915298E-2</v>
      </c>
      <c r="AU27" s="13">
        <v>4.9244911359159552E-2</v>
      </c>
      <c r="AV27" s="13">
        <v>1.247537754432042E-2</v>
      </c>
      <c r="AW27" s="13">
        <v>1</v>
      </c>
      <c r="AX27" s="13"/>
      <c r="AY27" s="32">
        <v>1978</v>
      </c>
      <c r="AZ27" s="32">
        <v>0.34</v>
      </c>
      <c r="BA27" s="32">
        <v>1.19</v>
      </c>
      <c r="BB27" s="32">
        <v>1.1100000000000001</v>
      </c>
      <c r="BC27" s="32">
        <v>7.21</v>
      </c>
      <c r="BD27" s="32">
        <v>3.68</v>
      </c>
      <c r="BE27" s="32">
        <v>2.37</v>
      </c>
      <c r="BF27" s="32">
        <v>5.05</v>
      </c>
      <c r="BG27" s="32">
        <v>1.9</v>
      </c>
      <c r="BH27" s="32">
        <v>4.2699999999999996</v>
      </c>
      <c r="BI27" s="32">
        <v>1.46</v>
      </c>
      <c r="BJ27" s="32">
        <v>1.5</v>
      </c>
      <c r="BK27" s="32">
        <v>0.38</v>
      </c>
      <c r="BL27" s="32">
        <v>30.46</v>
      </c>
      <c r="BM27" s="28"/>
      <c r="BN27" s="28"/>
    </row>
    <row r="28" spans="1:66" ht="15" x14ac:dyDescent="0.25">
      <c r="A28" s="26"/>
      <c r="B28" s="3"/>
      <c r="C28" s="26"/>
      <c r="Q28" s="13"/>
      <c r="R28" s="13"/>
      <c r="S28" s="13"/>
      <c r="T28" s="3">
        <v>1979</v>
      </c>
      <c r="U28" s="26">
        <f>SUM(AE306:AE317)</f>
        <v>36.002435677530016</v>
      </c>
      <c r="V28" s="26">
        <f>AVERAGE(AC306:AC317)</f>
        <v>36.725000000000001</v>
      </c>
      <c r="W28" s="26">
        <f>STDEV(AC306:AC317)</f>
        <v>14.309508917309005</v>
      </c>
      <c r="X28" s="26">
        <f t="shared" si="3"/>
        <v>51.034508917309005</v>
      </c>
      <c r="Y28" s="26">
        <f t="shared" si="4"/>
        <v>22.415491082690998</v>
      </c>
      <c r="Z28" s="28">
        <v>29007</v>
      </c>
      <c r="AA28" s="13"/>
      <c r="AB28" s="28">
        <v>20408</v>
      </c>
      <c r="AC28" s="26">
        <v>19.897792814160049</v>
      </c>
      <c r="AD28" s="26">
        <v>1.4309301045679691E-2</v>
      </c>
      <c r="AE28" s="26">
        <f t="shared" si="1"/>
        <v>0.28472350752237824</v>
      </c>
      <c r="AH28" s="13"/>
      <c r="AI28" s="13"/>
      <c r="AJ28" s="3">
        <v>1979</v>
      </c>
      <c r="AK28" s="13">
        <v>3.8078902229845633E-2</v>
      </c>
      <c r="AL28" s="13">
        <v>1.646655231560892E-2</v>
      </c>
      <c r="AM28" s="13">
        <v>0.16912521440823328</v>
      </c>
      <c r="AN28" s="13">
        <v>0.10051457975986279</v>
      </c>
      <c r="AO28" s="13">
        <v>0.1012006861063465</v>
      </c>
      <c r="AP28" s="13">
        <v>0.1025728987993139</v>
      </c>
      <c r="AQ28" s="13">
        <v>0.12384219554030874</v>
      </c>
      <c r="AR28" s="13">
        <v>9.6054888507718691E-2</v>
      </c>
      <c r="AS28" s="13">
        <v>1.3722126929674101E-2</v>
      </c>
      <c r="AT28" s="13">
        <v>0.18147512864493998</v>
      </c>
      <c r="AU28" s="13">
        <v>4.3910806174957122E-2</v>
      </c>
      <c r="AV28" s="13">
        <v>1.3036020583190396E-2</v>
      </c>
      <c r="AW28" s="13">
        <v>1</v>
      </c>
      <c r="AX28" s="13"/>
      <c r="AY28" s="32">
        <v>1979</v>
      </c>
      <c r="AZ28" s="32">
        <v>1.1100000000000001</v>
      </c>
      <c r="BA28" s="32">
        <v>0.48</v>
      </c>
      <c r="BB28" s="32">
        <v>4.93</v>
      </c>
      <c r="BC28" s="32">
        <v>2.93</v>
      </c>
      <c r="BD28" s="32">
        <v>2.95</v>
      </c>
      <c r="BE28" s="32">
        <v>2.99</v>
      </c>
      <c r="BF28" s="32">
        <v>3.61</v>
      </c>
      <c r="BG28" s="32">
        <v>2.8</v>
      </c>
      <c r="BH28" s="32">
        <v>0.4</v>
      </c>
      <c r="BI28" s="32">
        <v>5.29</v>
      </c>
      <c r="BJ28" s="32">
        <v>1.28</v>
      </c>
      <c r="BK28" s="32">
        <v>0.38</v>
      </c>
      <c r="BL28" s="32">
        <v>29.15</v>
      </c>
      <c r="BM28" s="28"/>
      <c r="BN28" s="28"/>
    </row>
    <row r="29" spans="1:66" ht="15" x14ac:dyDescent="0.25">
      <c r="A29" s="26"/>
      <c r="B29" s="3"/>
      <c r="C29" s="26"/>
      <c r="E29" s="3" t="s">
        <v>46</v>
      </c>
      <c r="F29" s="3" t="s">
        <v>16</v>
      </c>
      <c r="Q29" s="13"/>
      <c r="R29" s="13"/>
      <c r="S29" s="13"/>
      <c r="T29" s="3">
        <v>1980</v>
      </c>
      <c r="U29" s="26">
        <f>SUM(AE318:AE329)</f>
        <v>31.514602587800361</v>
      </c>
      <c r="V29" s="26">
        <f>AVERAGE(AC318:AC329)</f>
        <v>33.208333333333336</v>
      </c>
      <c r="W29" s="26">
        <f>STDEV(AC318:AC329)</f>
        <v>9.7619351968694517</v>
      </c>
      <c r="X29" s="26">
        <f t="shared" si="3"/>
        <v>42.970268530202787</v>
      </c>
      <c r="Y29" s="26">
        <f t="shared" si="4"/>
        <v>23.446398136463884</v>
      </c>
      <c r="Z29" s="28">
        <v>29373</v>
      </c>
      <c r="AA29" s="13"/>
      <c r="AB29" s="28">
        <v>20438</v>
      </c>
      <c r="AC29" s="26">
        <v>25.504736617752698</v>
      </c>
      <c r="AD29" s="26">
        <v>2.3115024766097961E-2</v>
      </c>
      <c r="AE29" s="26">
        <f t="shared" si="1"/>
        <v>0.58954261857215917</v>
      </c>
      <c r="AH29" s="13"/>
      <c r="AI29" s="13"/>
      <c r="AJ29" s="3">
        <v>1980</v>
      </c>
      <c r="AK29" s="13">
        <v>5.1756007393715345E-2</v>
      </c>
      <c r="AL29" s="13">
        <v>2.5415896487985215E-2</v>
      </c>
      <c r="AM29" s="13">
        <v>8.3179297597042512E-2</v>
      </c>
      <c r="AN29" s="13">
        <v>8.9186691312384464E-2</v>
      </c>
      <c r="AO29" s="13">
        <v>9.565619223659888E-2</v>
      </c>
      <c r="AP29" s="13">
        <v>0.13863216266173753</v>
      </c>
      <c r="AQ29" s="13">
        <v>8.4103512014787427E-2</v>
      </c>
      <c r="AR29" s="13">
        <v>0.28696857670979664</v>
      </c>
      <c r="AS29" s="13">
        <v>1.5249537892791128E-2</v>
      </c>
      <c r="AT29" s="13">
        <v>9.0573012939001843E-2</v>
      </c>
      <c r="AU29" s="13">
        <v>3.6968576709796672E-3</v>
      </c>
      <c r="AV29" s="13">
        <v>3.5582255083179297E-2</v>
      </c>
      <c r="AW29" s="13">
        <v>1</v>
      </c>
      <c r="AX29" s="13"/>
      <c r="AY29" s="32">
        <v>1980</v>
      </c>
      <c r="AZ29" s="32">
        <v>1.1200000000000001</v>
      </c>
      <c r="BA29" s="32">
        <v>0.55000000000000004</v>
      </c>
      <c r="BB29" s="32">
        <v>1.8</v>
      </c>
      <c r="BC29" s="32">
        <v>1.93</v>
      </c>
      <c r="BD29" s="32">
        <v>2.0699999999999998</v>
      </c>
      <c r="BE29" s="32">
        <v>3</v>
      </c>
      <c r="BF29" s="32">
        <v>1.82</v>
      </c>
      <c r="BG29" s="32">
        <v>6.21</v>
      </c>
      <c r="BH29" s="32">
        <v>0.33</v>
      </c>
      <c r="BI29" s="32">
        <v>1.96</v>
      </c>
      <c r="BJ29" s="32">
        <v>0.08</v>
      </c>
      <c r="BK29" s="32">
        <v>0.77</v>
      </c>
      <c r="BL29" s="32">
        <v>21.64</v>
      </c>
      <c r="BM29" s="28"/>
      <c r="BN29" s="28"/>
    </row>
    <row r="30" spans="1:66" ht="15" x14ac:dyDescent="0.25">
      <c r="A30" s="26"/>
      <c r="B30" s="3"/>
      <c r="C30" s="26"/>
      <c r="E30" s="28">
        <v>41061</v>
      </c>
      <c r="F30" s="3">
        <f>F22</f>
        <v>4.5</v>
      </c>
      <c r="Q30" s="13"/>
      <c r="R30" s="13"/>
      <c r="S30" s="13"/>
      <c r="T30" s="3">
        <v>1981</v>
      </c>
      <c r="U30" s="26">
        <f>SUM(AE330:AE341)</f>
        <v>37.989685961419042</v>
      </c>
      <c r="V30" s="26">
        <f>AVERAGE(AC330:AC341)</f>
        <v>36.063862046397816</v>
      </c>
      <c r="W30" s="26">
        <f>STDEV(AC330:AC341)</f>
        <v>15.527883562831063</v>
      </c>
      <c r="X30" s="26">
        <f t="shared" si="3"/>
        <v>51.59174560922888</v>
      </c>
      <c r="Y30" s="26">
        <f t="shared" si="4"/>
        <v>20.535978483566751</v>
      </c>
      <c r="Z30" s="28">
        <v>29738</v>
      </c>
      <c r="AA30" s="13"/>
      <c r="AB30" s="28">
        <v>20469</v>
      </c>
      <c r="AC30" s="26">
        <v>53.083263808104562</v>
      </c>
      <c r="AD30" s="26">
        <v>4.1963911036508608E-2</v>
      </c>
      <c r="AE30" s="26">
        <f t="shared" si="1"/>
        <v>2.227581359970817</v>
      </c>
      <c r="AH30" s="13"/>
      <c r="AI30" s="13"/>
      <c r="AJ30" s="3">
        <v>1981</v>
      </c>
      <c r="AK30" s="13">
        <v>5.9265112603713952E-3</v>
      </c>
      <c r="AL30" s="13">
        <v>8.6922165152113796E-3</v>
      </c>
      <c r="AM30" s="13">
        <v>7.7439747135519557E-2</v>
      </c>
      <c r="AN30" s="13">
        <v>7.4278941129988146E-2</v>
      </c>
      <c r="AO30" s="13">
        <v>0.1576451995258791</v>
      </c>
      <c r="AP30" s="13">
        <v>3.3583563808771234E-2</v>
      </c>
      <c r="AQ30" s="13">
        <v>0.12801264322402214</v>
      </c>
      <c r="AR30" s="13">
        <v>0.20031608060055317</v>
      </c>
      <c r="AS30" s="13">
        <v>9.9170288423547998E-2</v>
      </c>
      <c r="AT30" s="13">
        <v>3.6349269063611224E-2</v>
      </c>
      <c r="AU30" s="13">
        <v>0.15053338601343344</v>
      </c>
      <c r="AV30" s="13">
        <v>2.8052153299091269E-2</v>
      </c>
      <c r="AW30" s="13">
        <v>1</v>
      </c>
      <c r="AX30" s="13"/>
      <c r="AY30" s="32">
        <v>1981</v>
      </c>
      <c r="AZ30" s="32">
        <v>0.15</v>
      </c>
      <c r="BA30" s="32">
        <v>0.22</v>
      </c>
      <c r="BB30" s="32">
        <v>1.96</v>
      </c>
      <c r="BC30" s="32">
        <v>1.88</v>
      </c>
      <c r="BD30" s="32">
        <v>3.99</v>
      </c>
      <c r="BE30" s="32">
        <v>0.85</v>
      </c>
      <c r="BF30" s="32">
        <v>3.24</v>
      </c>
      <c r="BG30" s="32">
        <v>5.07</v>
      </c>
      <c r="BH30" s="32">
        <v>2.5099999999999998</v>
      </c>
      <c r="BI30" s="32">
        <v>0.92</v>
      </c>
      <c r="BJ30" s="32">
        <v>3.81</v>
      </c>
      <c r="BK30" s="32">
        <v>0.71</v>
      </c>
      <c r="BL30" s="32">
        <v>25.31</v>
      </c>
      <c r="BM30" s="28"/>
      <c r="BN30" s="28"/>
    </row>
    <row r="31" spans="1:66" ht="15" x14ac:dyDescent="0.25">
      <c r="A31" s="26"/>
      <c r="B31" s="3"/>
      <c r="C31" s="26"/>
      <c r="E31" s="28">
        <v>18415</v>
      </c>
      <c r="F31" s="7">
        <f>F27</f>
        <v>147.27742869638899</v>
      </c>
      <c r="Q31" s="13"/>
      <c r="R31" s="13"/>
      <c r="S31" s="13"/>
      <c r="T31" s="3">
        <v>1982</v>
      </c>
      <c r="U31" s="26">
        <f>SUM(AE342:AE353)</f>
        <v>27.86447688501962</v>
      </c>
      <c r="V31" s="26">
        <f>AVERAGE(AC342:AC353)</f>
        <v>32.357846508466757</v>
      </c>
      <c r="W31" s="26">
        <f>STDEV(AC342:AC353)</f>
        <v>24.128527907343546</v>
      </c>
      <c r="X31" s="26">
        <f t="shared" si="3"/>
        <v>56.486374415810303</v>
      </c>
      <c r="Y31" s="26">
        <f t="shared" si="4"/>
        <v>8.2293186011232109</v>
      </c>
      <c r="Z31" s="28">
        <v>30103</v>
      </c>
      <c r="AA31" s="13"/>
      <c r="AB31" s="28">
        <v>20500</v>
      </c>
      <c r="AC31" s="26">
        <v>51.912617032245102</v>
      </c>
      <c r="AD31" s="26">
        <v>1.5946286193873269E-2</v>
      </c>
      <c r="AE31" s="26">
        <f t="shared" si="1"/>
        <v>0.8278134482691204</v>
      </c>
      <c r="AH31" s="13"/>
      <c r="AI31" s="13"/>
      <c r="AJ31" s="3">
        <v>1982</v>
      </c>
      <c r="AK31" s="13">
        <v>2.3152965660770033E-2</v>
      </c>
      <c r="AL31" s="13">
        <v>7.8043704474505728E-3</v>
      </c>
      <c r="AM31" s="13">
        <v>6.9719042663891784E-2</v>
      </c>
      <c r="AN31" s="13">
        <v>8.5848074921956299E-2</v>
      </c>
      <c r="AO31" s="13">
        <v>0.14255983350676379</v>
      </c>
      <c r="AP31" s="13">
        <v>0.14490114464099899</v>
      </c>
      <c r="AQ31" s="13">
        <v>0.10535900104058273</v>
      </c>
      <c r="AR31" s="13">
        <v>0.22294484911550469</v>
      </c>
      <c r="AS31" s="13">
        <v>8.3766909469302819E-2</v>
      </c>
      <c r="AT31" s="13">
        <v>3.0437044745057231E-2</v>
      </c>
      <c r="AU31" s="13">
        <v>3.2258064516129031E-2</v>
      </c>
      <c r="AV31" s="13">
        <v>5.1248699271592091E-2</v>
      </c>
      <c r="AW31" s="13">
        <v>1</v>
      </c>
      <c r="AX31" s="13"/>
      <c r="AY31" s="32">
        <v>1982</v>
      </c>
      <c r="AZ31" s="32">
        <v>0.89</v>
      </c>
      <c r="BA31" s="32">
        <v>0.3</v>
      </c>
      <c r="BB31" s="32">
        <v>2.68</v>
      </c>
      <c r="BC31" s="32">
        <v>3.3</v>
      </c>
      <c r="BD31" s="32">
        <v>5.48</v>
      </c>
      <c r="BE31" s="32">
        <v>5.57</v>
      </c>
      <c r="BF31" s="32">
        <v>4.05</v>
      </c>
      <c r="BG31" s="32">
        <v>8.57</v>
      </c>
      <c r="BH31" s="32">
        <v>3.22</v>
      </c>
      <c r="BI31" s="32">
        <v>1.17</v>
      </c>
      <c r="BJ31" s="32">
        <v>1.24</v>
      </c>
      <c r="BK31" s="32">
        <v>1.97</v>
      </c>
      <c r="BL31" s="32">
        <v>38.44</v>
      </c>
      <c r="BM31" s="28"/>
      <c r="BN31" s="28"/>
    </row>
    <row r="32" spans="1:66" ht="15.75" x14ac:dyDescent="0.25">
      <c r="A32" s="26"/>
      <c r="B32" s="3"/>
      <c r="C32" s="26"/>
      <c r="D32" s="6" t="s">
        <v>77</v>
      </c>
      <c r="Q32" s="13"/>
      <c r="R32" s="13"/>
      <c r="S32" s="13"/>
      <c r="T32" s="3">
        <v>1983</v>
      </c>
      <c r="U32" s="26">
        <f>SUM(AE354:AE365)</f>
        <v>20.489100769622848</v>
      </c>
      <c r="V32" s="26">
        <f>AVERAGE(AC354:AC365)</f>
        <v>20.723575948805504</v>
      </c>
      <c r="W32" s="26">
        <f>STDEV(AC354:AC365)</f>
        <v>8.9361438054078821</v>
      </c>
      <c r="X32" s="26">
        <f t="shared" si="3"/>
        <v>29.659719754213384</v>
      </c>
      <c r="Y32" s="26">
        <f t="shared" si="4"/>
        <v>11.787432143397622</v>
      </c>
      <c r="Z32" s="28">
        <v>30468</v>
      </c>
      <c r="AA32" s="13"/>
      <c r="AB32" s="28">
        <v>20529</v>
      </c>
      <c r="AC32" s="26">
        <v>85.589609085447222</v>
      </c>
      <c r="AD32" s="26">
        <v>1.0490977759127152E-2</v>
      </c>
      <c r="AE32" s="26">
        <f t="shared" si="1"/>
        <v>0.89791868532781405</v>
      </c>
      <c r="AH32" s="13"/>
      <c r="AI32" s="13"/>
      <c r="AJ32" s="3">
        <v>1983</v>
      </c>
      <c r="AK32" s="13">
        <v>3.1313818924438394E-2</v>
      </c>
      <c r="AL32" s="13">
        <v>2.24642614023145E-2</v>
      </c>
      <c r="AM32" s="13">
        <v>0.13070115724982981</v>
      </c>
      <c r="AN32" s="13">
        <v>3.7100068073519406E-2</v>
      </c>
      <c r="AO32" s="13">
        <v>0.17018379850238258</v>
      </c>
      <c r="AP32" s="13">
        <v>0.26106194690265488</v>
      </c>
      <c r="AQ32" s="13">
        <v>1.259360108917631E-2</v>
      </c>
      <c r="AR32" s="13">
        <v>3.9823008849557522E-2</v>
      </c>
      <c r="AS32" s="13">
        <v>8.9176310415248469E-2</v>
      </c>
      <c r="AT32" s="13">
        <v>5.8883594281824374E-2</v>
      </c>
      <c r="AU32" s="13">
        <v>0.12389380530973453</v>
      </c>
      <c r="AV32" s="13">
        <v>2.2804628999319267E-2</v>
      </c>
      <c r="AW32" s="13">
        <v>1</v>
      </c>
      <c r="AX32" s="13"/>
      <c r="AY32" s="32">
        <v>1983</v>
      </c>
      <c r="AZ32" s="32">
        <v>0.92</v>
      </c>
      <c r="BA32" s="32">
        <v>0.66</v>
      </c>
      <c r="BB32" s="32">
        <v>3.84</v>
      </c>
      <c r="BC32" s="32">
        <v>1.0900000000000001</v>
      </c>
      <c r="BD32" s="32">
        <v>5</v>
      </c>
      <c r="BE32" s="32">
        <v>7.67</v>
      </c>
      <c r="BF32" s="32">
        <v>0.37</v>
      </c>
      <c r="BG32" s="32">
        <v>1.17</v>
      </c>
      <c r="BH32" s="32">
        <v>2.62</v>
      </c>
      <c r="BI32" s="32">
        <v>1.73</v>
      </c>
      <c r="BJ32" s="32">
        <v>3.64</v>
      </c>
      <c r="BK32" s="32">
        <v>0.67</v>
      </c>
      <c r="BL32" s="32">
        <v>29.38</v>
      </c>
      <c r="BM32" s="28"/>
      <c r="BN32" s="28"/>
    </row>
    <row r="33" spans="1:66" ht="15" x14ac:dyDescent="0.25">
      <c r="A33" s="26"/>
      <c r="B33" s="3"/>
      <c r="C33" s="26"/>
      <c r="Q33" s="13"/>
      <c r="R33" s="13"/>
      <c r="S33" s="13"/>
      <c r="T33" s="3">
        <v>1984</v>
      </c>
      <c r="U33" s="26">
        <f>SUM(AE366:AE377)</f>
        <v>17.500027903447997</v>
      </c>
      <c r="V33" s="26">
        <f>AVERAGE(AC366:AC377)</f>
        <v>18.391959395072156</v>
      </c>
      <c r="W33" s="26">
        <f>STDEV(AC366:AC377)</f>
        <v>10.985140298209686</v>
      </c>
      <c r="X33" s="26">
        <f t="shared" si="3"/>
        <v>29.377099693281842</v>
      </c>
      <c r="Y33" s="26">
        <f t="shared" si="4"/>
        <v>7.4068190968624705</v>
      </c>
      <c r="Z33" s="28">
        <v>30834</v>
      </c>
      <c r="AA33" s="13"/>
      <c r="AB33" s="28">
        <v>20560</v>
      </c>
      <c r="AC33" s="26">
        <v>87.126627686039313</v>
      </c>
      <c r="AD33" s="26">
        <v>6.9240453210239195E-2</v>
      </c>
      <c r="AE33" s="26">
        <f t="shared" si="1"/>
        <v>6.0326871876611357</v>
      </c>
      <c r="AH33" s="13"/>
      <c r="AI33" s="13"/>
      <c r="AJ33" s="3">
        <v>1984</v>
      </c>
      <c r="AK33" s="13">
        <v>7.3629670029997278E-3</v>
      </c>
      <c r="AL33" s="13">
        <v>3.4360512680665395E-2</v>
      </c>
      <c r="AM33" s="13">
        <v>8.2901554404145081E-2</v>
      </c>
      <c r="AN33" s="13">
        <v>0.17780201799836376</v>
      </c>
      <c r="AO33" s="13">
        <v>0.21734387782928824</v>
      </c>
      <c r="AP33" s="13">
        <v>0.161985274065994</v>
      </c>
      <c r="AQ33" s="13">
        <v>3.6814835014998638E-2</v>
      </c>
      <c r="AR33" s="13">
        <v>3.8178347422961542E-2</v>
      </c>
      <c r="AS33" s="13">
        <v>3.899645486773929E-2</v>
      </c>
      <c r="AT33" s="13">
        <v>0.10608126533951459</v>
      </c>
      <c r="AU33" s="13">
        <v>4.9086446686664844E-3</v>
      </c>
      <c r="AV33" s="13">
        <v>9.3264248704663211E-2</v>
      </c>
      <c r="AW33" s="13">
        <v>1</v>
      </c>
      <c r="AX33" s="13"/>
      <c r="AY33" s="32">
        <v>1984</v>
      </c>
      <c r="AZ33" s="32">
        <v>0.27</v>
      </c>
      <c r="BA33" s="32">
        <v>1.26</v>
      </c>
      <c r="BB33" s="32">
        <v>3.04</v>
      </c>
      <c r="BC33" s="32">
        <v>6.52</v>
      </c>
      <c r="BD33" s="32">
        <v>7.97</v>
      </c>
      <c r="BE33" s="32">
        <v>5.94</v>
      </c>
      <c r="BF33" s="32">
        <v>1.35</v>
      </c>
      <c r="BG33" s="32">
        <v>1.4</v>
      </c>
      <c r="BH33" s="32">
        <v>1.43</v>
      </c>
      <c r="BI33" s="32">
        <v>3.89</v>
      </c>
      <c r="BJ33" s="32">
        <v>0.18</v>
      </c>
      <c r="BK33" s="32">
        <v>3.42</v>
      </c>
      <c r="BL33" s="32">
        <v>36.67</v>
      </c>
      <c r="BM33" s="28"/>
      <c r="BN33" s="28"/>
    </row>
    <row r="34" spans="1:66" ht="15" x14ac:dyDescent="0.25">
      <c r="A34" s="26"/>
      <c r="B34" s="3"/>
      <c r="C34" s="26"/>
      <c r="D34" s="31" t="s">
        <v>47</v>
      </c>
      <c r="Q34" s="13"/>
      <c r="R34" s="13"/>
      <c r="S34" s="13"/>
      <c r="T34" s="3">
        <v>1985</v>
      </c>
      <c r="U34" s="26">
        <f>SUM(AE378:AE389)</f>
        <v>16.106470397929471</v>
      </c>
      <c r="V34" s="26">
        <f>AVERAGE(AC378:AC389)</f>
        <v>15.183333333333335</v>
      </c>
      <c r="W34" s="26">
        <f>STDEV(AC378:AC389)</f>
        <v>4.029625142352419</v>
      </c>
      <c r="X34" s="26">
        <f t="shared" si="3"/>
        <v>19.212958475685753</v>
      </c>
      <c r="Y34" s="26">
        <f t="shared" si="4"/>
        <v>11.153708190980916</v>
      </c>
      <c r="Z34" s="28">
        <v>31199</v>
      </c>
      <c r="AA34" s="13"/>
      <c r="AB34" s="28">
        <v>20590</v>
      </c>
      <c r="AC34" s="26">
        <v>159.36804504776396</v>
      </c>
      <c r="AD34" s="26">
        <v>0.10952580780528745</v>
      </c>
      <c r="AE34" s="26">
        <f t="shared" si="1"/>
        <v>17.454913872205786</v>
      </c>
      <c r="AH34" s="13"/>
      <c r="AI34" s="13"/>
      <c r="AJ34" s="3">
        <v>1985</v>
      </c>
      <c r="AK34" s="13">
        <v>8.7350372047880955E-3</v>
      </c>
      <c r="AL34" s="13">
        <v>1.7793594306049824E-2</v>
      </c>
      <c r="AM34" s="13">
        <v>4.4322225816887745E-2</v>
      </c>
      <c r="AN34" s="13">
        <v>0.11161436428340343</v>
      </c>
      <c r="AO34" s="13">
        <v>0.10805564542219347</v>
      </c>
      <c r="AP34" s="13">
        <v>0.19961177612423164</v>
      </c>
      <c r="AQ34" s="13">
        <v>0.22419928825622776</v>
      </c>
      <c r="AR34" s="13">
        <v>6.5351019087673892E-2</v>
      </c>
      <c r="AS34" s="13">
        <v>0.14137819475897767</v>
      </c>
      <c r="AT34" s="13">
        <v>4.69103849886768E-2</v>
      </c>
      <c r="AU34" s="13">
        <v>2.167583306373342E-2</v>
      </c>
      <c r="AV34" s="13">
        <v>1.0352636687156261E-2</v>
      </c>
      <c r="AW34" s="13">
        <v>1</v>
      </c>
      <c r="AX34" s="13"/>
      <c r="AY34" s="32">
        <v>1985</v>
      </c>
      <c r="AZ34" s="32">
        <v>0.27</v>
      </c>
      <c r="BA34" s="32">
        <v>0.55000000000000004</v>
      </c>
      <c r="BB34" s="32">
        <v>1.37</v>
      </c>
      <c r="BC34" s="32">
        <v>3.45</v>
      </c>
      <c r="BD34" s="32">
        <v>3.34</v>
      </c>
      <c r="BE34" s="32">
        <v>6.17</v>
      </c>
      <c r="BF34" s="32">
        <v>6.93</v>
      </c>
      <c r="BG34" s="32">
        <v>2.02</v>
      </c>
      <c r="BH34" s="32">
        <v>4.37</v>
      </c>
      <c r="BI34" s="32">
        <v>1.45</v>
      </c>
      <c r="BJ34" s="32">
        <v>0.67</v>
      </c>
      <c r="BK34" s="32">
        <v>0.32</v>
      </c>
      <c r="BL34" s="32">
        <v>30.91</v>
      </c>
      <c r="BM34" s="28"/>
      <c r="BN34" s="28"/>
    </row>
    <row r="35" spans="1:66" ht="15" x14ac:dyDescent="0.25">
      <c r="A35" s="26"/>
      <c r="B35" s="3"/>
      <c r="C35" s="26"/>
      <c r="D35" s="6" t="s">
        <v>73</v>
      </c>
      <c r="Q35" s="13"/>
      <c r="R35" s="13"/>
      <c r="S35" s="13"/>
      <c r="T35" s="3">
        <v>1986</v>
      </c>
      <c r="U35" s="26">
        <f>SUM(AE390:AE401)</f>
        <v>13.823142100229612</v>
      </c>
      <c r="V35" s="26">
        <f>AVERAGE(AC390:AC401)</f>
        <v>13.605586816508781</v>
      </c>
      <c r="W35" s="26">
        <f>STDEV(AC390:AC401)</f>
        <v>3.2551702588203093</v>
      </c>
      <c r="X35" s="26">
        <f t="shared" si="3"/>
        <v>16.86075707532909</v>
      </c>
      <c r="Y35" s="26">
        <f t="shared" si="4"/>
        <v>10.350416557688472</v>
      </c>
      <c r="Z35" s="28">
        <v>31564</v>
      </c>
      <c r="AA35" s="13"/>
      <c r="AB35" s="28">
        <v>20621</v>
      </c>
      <c r="AC35" s="26">
        <v>175.93209790496618</v>
      </c>
      <c r="AD35" s="26">
        <v>0.16491817037347883</v>
      </c>
      <c r="AE35" s="26">
        <f t="shared" si="1"/>
        <v>29.01439969645477</v>
      </c>
      <c r="AH35" s="13"/>
      <c r="AI35" s="13"/>
      <c r="AJ35" s="3">
        <v>1986</v>
      </c>
      <c r="AK35" s="13">
        <v>0</v>
      </c>
      <c r="AL35" s="13">
        <v>1.5071590052750564E-2</v>
      </c>
      <c r="AM35" s="13">
        <v>7.1841245918111016E-2</v>
      </c>
      <c r="AN35" s="13">
        <v>0.14343129866867621</v>
      </c>
      <c r="AO35" s="13">
        <v>6.4054257724189892E-2</v>
      </c>
      <c r="AP35" s="13">
        <v>0.12710374277819642</v>
      </c>
      <c r="AQ35" s="13">
        <v>9.8467721677970355E-2</v>
      </c>
      <c r="AR35" s="13">
        <v>0.14945993468977645</v>
      </c>
      <c r="AS35" s="13">
        <v>0.14041698065812608</v>
      </c>
      <c r="AT35" s="13">
        <v>0.13564431047475509</v>
      </c>
      <c r="AU35" s="13">
        <v>2.1351419241396632E-2</v>
      </c>
      <c r="AV35" s="13">
        <v>3.3157498116051246E-2</v>
      </c>
      <c r="AW35" s="13">
        <v>1</v>
      </c>
      <c r="AX35" s="13"/>
      <c r="AY35" s="32">
        <v>1986</v>
      </c>
      <c r="AZ35" s="32">
        <v>0</v>
      </c>
      <c r="BA35" s="32">
        <v>0.6</v>
      </c>
      <c r="BB35" s="32">
        <v>2.86</v>
      </c>
      <c r="BC35" s="32">
        <v>5.71</v>
      </c>
      <c r="BD35" s="32">
        <v>2.5499999999999998</v>
      </c>
      <c r="BE35" s="32">
        <v>5.0599999999999996</v>
      </c>
      <c r="BF35" s="32">
        <v>3.92</v>
      </c>
      <c r="BG35" s="32">
        <v>5.95</v>
      </c>
      <c r="BH35" s="32">
        <v>5.59</v>
      </c>
      <c r="BI35" s="32">
        <v>5.4</v>
      </c>
      <c r="BJ35" s="32">
        <v>0.85</v>
      </c>
      <c r="BK35" s="32">
        <v>1.32</v>
      </c>
      <c r="BL35" s="32">
        <v>39.81</v>
      </c>
      <c r="BM35" s="28"/>
      <c r="BN35" s="28"/>
    </row>
    <row r="36" spans="1:66" ht="15" x14ac:dyDescent="0.25">
      <c r="A36" s="26"/>
      <c r="B36" s="3"/>
      <c r="C36" s="26"/>
      <c r="D36" s="6" t="s">
        <v>48</v>
      </c>
      <c r="R36" s="13"/>
      <c r="S36" s="13"/>
      <c r="T36" s="3">
        <v>1987</v>
      </c>
      <c r="U36" s="26">
        <f>SUM(AE402:AE413)</f>
        <v>14.354651976977713</v>
      </c>
      <c r="V36" s="26">
        <f>AVERAGE(AC402:AC413)</f>
        <v>13.311305427167575</v>
      </c>
      <c r="W36" s="26">
        <f>STDEV(AC402:AC413)</f>
        <v>3.5124523409258162</v>
      </c>
      <c r="X36" s="26">
        <f t="shared" si="3"/>
        <v>16.82375776809339</v>
      </c>
      <c r="Y36" s="26">
        <f t="shared" si="4"/>
        <v>9.7988530862417598</v>
      </c>
      <c r="Z36" s="28">
        <v>31929</v>
      </c>
      <c r="AA36" s="13"/>
      <c r="AB36" s="28">
        <v>20651</v>
      </c>
      <c r="AC36" s="26">
        <v>175.1802678222929</v>
      </c>
      <c r="AD36" s="26">
        <v>0.18380193033990769</v>
      </c>
      <c r="AE36" s="26">
        <f t="shared" si="1"/>
        <v>32.198471383199454</v>
      </c>
      <c r="AH36" s="13"/>
      <c r="AI36" s="13"/>
      <c r="AJ36" s="3">
        <v>1987</v>
      </c>
      <c r="AK36" s="13">
        <v>2.5252525252525255E-3</v>
      </c>
      <c r="AL36" s="13">
        <v>1.672979797979798E-2</v>
      </c>
      <c r="AM36" s="13">
        <v>0.20612373737373738</v>
      </c>
      <c r="AN36" s="13">
        <v>7.2285353535353536E-2</v>
      </c>
      <c r="AO36" s="13">
        <v>0.12657828282828282</v>
      </c>
      <c r="AP36" s="13">
        <v>0.13226010101010102</v>
      </c>
      <c r="AQ36" s="13">
        <v>5.6818181818181823E-2</v>
      </c>
      <c r="AR36" s="13">
        <v>0.20170454545454544</v>
      </c>
      <c r="AS36" s="13">
        <v>0.10101010101010102</v>
      </c>
      <c r="AT36" s="13">
        <v>3.5984848484848481E-2</v>
      </c>
      <c r="AU36" s="13">
        <v>2.5883838383838384E-2</v>
      </c>
      <c r="AV36" s="13">
        <v>2.2095959595959596E-2</v>
      </c>
      <c r="AW36" s="13">
        <v>1</v>
      </c>
      <c r="AX36" s="13"/>
      <c r="AY36" s="32">
        <v>1987</v>
      </c>
      <c r="AZ36" s="32">
        <v>0.08</v>
      </c>
      <c r="BA36" s="32">
        <v>0.53</v>
      </c>
      <c r="BB36" s="32">
        <v>6.53</v>
      </c>
      <c r="BC36" s="32">
        <v>2.29</v>
      </c>
      <c r="BD36" s="32">
        <v>4.01</v>
      </c>
      <c r="BE36" s="32">
        <v>4.1900000000000004</v>
      </c>
      <c r="BF36" s="32">
        <v>1.8</v>
      </c>
      <c r="BG36" s="32">
        <v>6.39</v>
      </c>
      <c r="BH36" s="32">
        <v>3.2</v>
      </c>
      <c r="BI36" s="32">
        <v>1.1399999999999999</v>
      </c>
      <c r="BJ36" s="32">
        <v>0.82</v>
      </c>
      <c r="BK36" s="32">
        <v>0.7</v>
      </c>
      <c r="BL36" s="32">
        <v>31.68</v>
      </c>
      <c r="BM36" s="28"/>
      <c r="BN36" s="28"/>
    </row>
    <row r="37" spans="1:66" ht="15" x14ac:dyDescent="0.25">
      <c r="A37" s="26"/>
      <c r="B37" s="3"/>
      <c r="C37" s="26"/>
      <c r="D37" s="6"/>
      <c r="E37" s="6" t="s">
        <v>71</v>
      </c>
      <c r="R37" s="13"/>
      <c r="S37" s="13"/>
      <c r="T37" s="3">
        <v>1988</v>
      </c>
      <c r="U37" s="26">
        <f>SUM(AE414:AE425)</f>
        <v>14.090889739158476</v>
      </c>
      <c r="V37" s="26">
        <f>AVERAGE(AC414:AC425)</f>
        <v>12.870349541484087</v>
      </c>
      <c r="W37" s="26">
        <f>STDEV(AC414:AC425)</f>
        <v>5.1623112396800188</v>
      </c>
      <c r="X37" s="26">
        <f t="shared" si="3"/>
        <v>18.032660781164104</v>
      </c>
      <c r="Y37" s="26">
        <f t="shared" si="4"/>
        <v>7.7080383018040681</v>
      </c>
      <c r="Z37" s="28">
        <v>32295</v>
      </c>
      <c r="AA37" s="13"/>
      <c r="AB37" s="28">
        <v>20682</v>
      </c>
      <c r="AC37" s="26">
        <v>342.41378918112974</v>
      </c>
      <c r="AD37" s="26">
        <v>0.16617708770457407</v>
      </c>
      <c r="AE37" s="26">
        <f t="shared" si="1"/>
        <v>56.901326276008135</v>
      </c>
      <c r="AH37" s="13"/>
      <c r="AI37" s="13"/>
      <c r="AJ37" s="3">
        <v>1988</v>
      </c>
      <c r="AK37" s="13">
        <v>2.5585193249863906E-2</v>
      </c>
      <c r="AL37" s="13">
        <v>7.6211213935764837E-3</v>
      </c>
      <c r="AM37" s="13">
        <v>7.0767555797495918E-3</v>
      </c>
      <c r="AN37" s="13">
        <v>0.13228089275993468</v>
      </c>
      <c r="AO37" s="13">
        <v>0.17691888949373979</v>
      </c>
      <c r="AP37" s="13">
        <v>3.5383777898747956E-2</v>
      </c>
      <c r="AQ37" s="13">
        <v>6.3146434403919427E-2</v>
      </c>
      <c r="AR37" s="13">
        <v>0.1235710397387044</v>
      </c>
      <c r="AS37" s="13">
        <v>0.33641807294501902</v>
      </c>
      <c r="AT37" s="13">
        <v>1.633097441480675E-3</v>
      </c>
      <c r="AU37" s="13">
        <v>5.9335873707131191E-2</v>
      </c>
      <c r="AV37" s="13">
        <v>3.1028851388132821E-2</v>
      </c>
      <c r="AW37" s="13">
        <v>1</v>
      </c>
      <c r="AX37" s="13"/>
      <c r="AY37" s="32">
        <v>1988</v>
      </c>
      <c r="AZ37" s="32">
        <v>0.47</v>
      </c>
      <c r="BA37" s="32">
        <v>0.14000000000000001</v>
      </c>
      <c r="BB37" s="32">
        <v>0.13</v>
      </c>
      <c r="BC37" s="32">
        <v>2.4300000000000002</v>
      </c>
      <c r="BD37" s="32">
        <v>3.25</v>
      </c>
      <c r="BE37" s="32">
        <v>0.65</v>
      </c>
      <c r="BF37" s="32">
        <v>1.1599999999999999</v>
      </c>
      <c r="BG37" s="32">
        <v>2.27</v>
      </c>
      <c r="BH37" s="32">
        <v>6.18</v>
      </c>
      <c r="BI37" s="32">
        <v>0.03</v>
      </c>
      <c r="BJ37" s="32">
        <v>1.0900000000000001</v>
      </c>
      <c r="BK37" s="32">
        <v>0.56999999999999995</v>
      </c>
      <c r="BL37" s="32">
        <v>18.37</v>
      </c>
      <c r="BM37" s="28"/>
      <c r="BN37" s="28"/>
    </row>
    <row r="38" spans="1:66" ht="15" x14ac:dyDescent="0.25">
      <c r="A38" s="26"/>
      <c r="B38" s="3"/>
      <c r="C38" s="26"/>
      <c r="D38" s="6"/>
      <c r="E38" s="6" t="s">
        <v>72</v>
      </c>
      <c r="R38" s="13"/>
      <c r="S38" s="13"/>
      <c r="T38" s="3">
        <v>1989</v>
      </c>
      <c r="U38" s="26">
        <f>SUM(AE426:AE437)</f>
        <v>17.062556789873184</v>
      </c>
      <c r="V38" s="26">
        <f>AVERAGE(AC426:AC437)</f>
        <v>14.346588359736751</v>
      </c>
      <c r="W38" s="26">
        <f>STDEV(AC426:AC437)</f>
        <v>5.0591028162067753</v>
      </c>
      <c r="X38" s="26">
        <f t="shared" si="3"/>
        <v>19.405691175943527</v>
      </c>
      <c r="Y38" s="26">
        <f t="shared" si="4"/>
        <v>9.287485543529975</v>
      </c>
      <c r="Z38" s="28">
        <v>32660</v>
      </c>
      <c r="AA38" s="13"/>
      <c r="AB38" s="28">
        <v>20713</v>
      </c>
      <c r="AC38" s="26">
        <v>90.198165725370643</v>
      </c>
      <c r="AD38" s="26">
        <v>0.15065044062106589</v>
      </c>
      <c r="AE38" s="26">
        <f t="shared" si="1"/>
        <v>13.588393409739011</v>
      </c>
      <c r="AH38" s="13"/>
      <c r="AI38" s="13"/>
      <c r="AJ38" s="3">
        <v>1989</v>
      </c>
      <c r="AK38" s="13">
        <v>4.7858942065491177E-2</v>
      </c>
      <c r="AL38" s="13">
        <v>3.4005037783375318E-2</v>
      </c>
      <c r="AM38" s="13">
        <v>1.0075566750629723E-2</v>
      </c>
      <c r="AN38" s="13">
        <v>1.09151973131822E-2</v>
      </c>
      <c r="AO38" s="13">
        <v>3.82031905961377E-2</v>
      </c>
      <c r="AP38" s="13">
        <v>0.19773299748110831</v>
      </c>
      <c r="AQ38" s="13">
        <v>8.5222502099076392E-2</v>
      </c>
      <c r="AR38" s="13">
        <v>0.16876574307304784</v>
      </c>
      <c r="AS38" s="13">
        <v>0.34760705289672539</v>
      </c>
      <c r="AT38" s="13">
        <v>3.4424853064651553E-2</v>
      </c>
      <c r="AU38" s="13">
        <v>4.1981528127623844E-4</v>
      </c>
      <c r="AV38" s="13">
        <v>2.4769101595298066E-2</v>
      </c>
      <c r="AW38" s="13">
        <v>1</v>
      </c>
      <c r="AX38" s="13"/>
      <c r="AY38" s="32">
        <v>1989</v>
      </c>
      <c r="AZ38" s="32">
        <v>1.1399999999999999</v>
      </c>
      <c r="BA38" s="32">
        <v>0.81</v>
      </c>
      <c r="BB38" s="32">
        <v>0.24</v>
      </c>
      <c r="BC38" s="32">
        <v>0.26</v>
      </c>
      <c r="BD38" s="32">
        <v>0.91</v>
      </c>
      <c r="BE38" s="32">
        <v>4.71</v>
      </c>
      <c r="BF38" s="32">
        <v>2.0299999999999998</v>
      </c>
      <c r="BG38" s="32">
        <v>4.0199999999999996</v>
      </c>
      <c r="BH38" s="32">
        <v>8.2799999999999994</v>
      </c>
      <c r="BI38" s="32">
        <v>0.82</v>
      </c>
      <c r="BJ38" s="32">
        <v>0.01</v>
      </c>
      <c r="BK38" s="32">
        <v>0.59</v>
      </c>
      <c r="BL38" s="32">
        <v>23.82</v>
      </c>
      <c r="BM38" s="28"/>
      <c r="BN38" s="28"/>
    </row>
    <row r="39" spans="1:66" ht="15" x14ac:dyDescent="0.25">
      <c r="A39" s="26"/>
      <c r="B39" s="3"/>
      <c r="C39" s="26"/>
      <c r="E39" s="6" t="s">
        <v>74</v>
      </c>
      <c r="Q39" s="13"/>
      <c r="R39" s="13"/>
      <c r="S39" s="13"/>
      <c r="T39" s="3">
        <v>1990</v>
      </c>
      <c r="U39" s="26">
        <f>SUM(AE438:AE449)</f>
        <v>13.591366461710159</v>
      </c>
      <c r="V39" s="26">
        <f>AVERAGE(AC438:AC449)</f>
        <v>11.735195303736655</v>
      </c>
      <c r="W39" s="26">
        <f>STDEV(AC438:AC449)</f>
        <v>3.5580220545328345</v>
      </c>
      <c r="X39" s="26">
        <f t="shared" si="3"/>
        <v>15.293217358269489</v>
      </c>
      <c r="Y39" s="26">
        <f t="shared" si="4"/>
        <v>8.17717324920382</v>
      </c>
      <c r="Z39" s="28">
        <v>33025</v>
      </c>
      <c r="AA39" s="13"/>
      <c r="AB39" s="28">
        <v>20743</v>
      </c>
      <c r="AC39" s="26">
        <v>65.523854431006654</v>
      </c>
      <c r="AD39" s="26">
        <v>3.4410407049937052E-2</v>
      </c>
      <c r="AE39" s="26">
        <f t="shared" si="1"/>
        <v>2.2547025024517606</v>
      </c>
      <c r="AH39" s="13"/>
      <c r="AI39" s="13"/>
      <c r="AJ39" s="3">
        <v>1990</v>
      </c>
      <c r="AK39" s="13">
        <v>1.8147448015122872E-2</v>
      </c>
      <c r="AL39" s="13">
        <v>7.5614366729678641E-3</v>
      </c>
      <c r="AM39" s="13">
        <v>0.10812854442344046</v>
      </c>
      <c r="AN39" s="13">
        <v>2.4952741020793954E-2</v>
      </c>
      <c r="AO39" s="13">
        <v>0.18865784499054822</v>
      </c>
      <c r="AP39" s="13">
        <v>9.3383742911153131E-2</v>
      </c>
      <c r="AQ39" s="13">
        <v>0.27788279773156899</v>
      </c>
      <c r="AR39" s="13">
        <v>0.13081285444234406</v>
      </c>
      <c r="AS39" s="13">
        <v>2.3440453686200378E-2</v>
      </c>
      <c r="AT39" s="13">
        <v>5.7466918714555768E-2</v>
      </c>
      <c r="AU39" s="13">
        <v>4.0453686200378078E-2</v>
      </c>
      <c r="AV39" s="13">
        <v>2.9111531190926278E-2</v>
      </c>
      <c r="AW39" s="13">
        <v>1</v>
      </c>
      <c r="AX39" s="13"/>
      <c r="AY39" s="32">
        <v>1990</v>
      </c>
      <c r="AZ39" s="32">
        <v>0.48</v>
      </c>
      <c r="BA39" s="32">
        <v>0.2</v>
      </c>
      <c r="BB39" s="32">
        <v>2.86</v>
      </c>
      <c r="BC39" s="32">
        <v>0.66</v>
      </c>
      <c r="BD39" s="32">
        <v>4.99</v>
      </c>
      <c r="BE39" s="32">
        <v>2.4700000000000002</v>
      </c>
      <c r="BF39" s="32">
        <v>7.35</v>
      </c>
      <c r="BG39" s="32">
        <v>3.46</v>
      </c>
      <c r="BH39" s="32">
        <v>0.62</v>
      </c>
      <c r="BI39" s="32">
        <v>1.52</v>
      </c>
      <c r="BJ39" s="32">
        <v>1.07</v>
      </c>
      <c r="BK39" s="32">
        <v>0.77</v>
      </c>
      <c r="BL39" s="32">
        <v>26.45</v>
      </c>
      <c r="BM39" s="28"/>
      <c r="BN39" s="28"/>
    </row>
    <row r="40" spans="1:66" ht="15" x14ac:dyDescent="0.25">
      <c r="A40" s="26"/>
      <c r="B40" s="3"/>
      <c r="C40" s="26"/>
      <c r="Q40" s="13"/>
      <c r="R40" s="13"/>
      <c r="S40" s="13"/>
      <c r="T40" s="3">
        <v>1991</v>
      </c>
      <c r="U40" s="26">
        <f>SUM(AE450:AE461)</f>
        <v>11.15454705268219</v>
      </c>
      <c r="V40" s="26">
        <f>AVERAGE(AC450:AC461)</f>
        <v>10.948259208574967</v>
      </c>
      <c r="W40" s="26">
        <f>STDEV(AC450:AC461)</f>
        <v>3.2942005318400982</v>
      </c>
      <c r="X40" s="26">
        <f t="shared" si="3"/>
        <v>14.242459740415065</v>
      </c>
      <c r="Y40" s="26">
        <f t="shared" si="4"/>
        <v>7.6540586767348691</v>
      </c>
      <c r="Z40" s="28">
        <v>33390</v>
      </c>
      <c r="AA40" s="13"/>
      <c r="AB40" s="28">
        <v>20774</v>
      </c>
      <c r="AC40" s="26">
        <v>39.764012131904693</v>
      </c>
      <c r="AD40" s="26">
        <v>4.3222828367603862E-2</v>
      </c>
      <c r="AE40" s="26">
        <f t="shared" si="1"/>
        <v>1.7187130715846342</v>
      </c>
      <c r="AH40" s="13"/>
      <c r="AI40" s="13"/>
      <c r="AJ40" s="3">
        <v>1991</v>
      </c>
      <c r="AK40" s="13">
        <v>3.7066881547139406E-2</v>
      </c>
      <c r="AL40" s="13">
        <v>4.8348106365833999E-3</v>
      </c>
      <c r="AM40" s="13">
        <v>0.10475423045930701</v>
      </c>
      <c r="AN40" s="13">
        <v>0.10676873489121676</v>
      </c>
      <c r="AO40" s="13">
        <v>0.12006446414182111</v>
      </c>
      <c r="AP40" s="13">
        <v>0.20306204673650283</v>
      </c>
      <c r="AQ40" s="13">
        <v>0.10435132957292505</v>
      </c>
      <c r="AR40" s="13">
        <v>5.0765511684125707E-2</v>
      </c>
      <c r="AS40" s="13">
        <v>3.7872683319903303E-2</v>
      </c>
      <c r="AT40" s="13">
        <v>8.0177276390008059E-2</v>
      </c>
      <c r="AU40" s="13">
        <v>6.9298952457695406E-2</v>
      </c>
      <c r="AV40" s="13">
        <v>8.0983078162771949E-2</v>
      </c>
      <c r="AW40" s="13">
        <v>1</v>
      </c>
      <c r="AX40" s="13"/>
      <c r="AY40" s="32">
        <v>1991</v>
      </c>
      <c r="AZ40" s="32">
        <v>0.92</v>
      </c>
      <c r="BA40" s="32">
        <v>0.12</v>
      </c>
      <c r="BB40" s="32">
        <v>2.6</v>
      </c>
      <c r="BC40" s="32">
        <v>2.65</v>
      </c>
      <c r="BD40" s="32">
        <v>2.98</v>
      </c>
      <c r="BE40" s="32">
        <v>5.04</v>
      </c>
      <c r="BF40" s="32">
        <v>2.59</v>
      </c>
      <c r="BG40" s="32">
        <v>1.26</v>
      </c>
      <c r="BH40" s="32">
        <v>0.94</v>
      </c>
      <c r="BI40" s="32">
        <v>1.99</v>
      </c>
      <c r="BJ40" s="32">
        <v>1.72</v>
      </c>
      <c r="BK40" s="32">
        <v>2.0099999999999998</v>
      </c>
      <c r="BL40" s="32">
        <v>24.82</v>
      </c>
      <c r="BM40" s="28"/>
      <c r="BN40" s="28"/>
    </row>
    <row r="41" spans="1:66" ht="15" x14ac:dyDescent="0.25">
      <c r="A41" s="26"/>
      <c r="B41" s="3"/>
      <c r="C41" s="26"/>
      <c r="Q41" s="13"/>
      <c r="R41" s="13"/>
      <c r="S41" s="13"/>
      <c r="T41" s="3">
        <v>1992</v>
      </c>
      <c r="U41" s="26">
        <f>SUM(AE462:AE473)</f>
        <v>11.95730038678207</v>
      </c>
      <c r="V41" s="26">
        <f>AVERAGE(AC462:AC473)</f>
        <v>10.430859173882951</v>
      </c>
      <c r="W41" s="26">
        <f>STDEV(AC462:AC473)</f>
        <v>3.7735372022561569</v>
      </c>
      <c r="X41" s="26">
        <f t="shared" si="3"/>
        <v>14.204396376139108</v>
      </c>
      <c r="Y41" s="26">
        <f t="shared" si="4"/>
        <v>6.6573219716267937</v>
      </c>
      <c r="Z41" s="28">
        <v>33756</v>
      </c>
      <c r="AA41" s="13"/>
      <c r="AB41" s="28">
        <v>20804</v>
      </c>
      <c r="AC41" s="26">
        <v>37.400300938596857</v>
      </c>
      <c r="AD41" s="26">
        <v>9.6516995383969795E-3</v>
      </c>
      <c r="AE41" s="26">
        <f t="shared" si="1"/>
        <v>0.36097646730496341</v>
      </c>
      <c r="AH41" s="13"/>
      <c r="AI41" s="13"/>
      <c r="AJ41" s="3">
        <v>1992</v>
      </c>
      <c r="AK41" s="13">
        <v>5.1550242809114674E-2</v>
      </c>
      <c r="AL41" s="13">
        <v>3.4740381023533808E-2</v>
      </c>
      <c r="AM41" s="13">
        <v>9.1893911094508784E-2</v>
      </c>
      <c r="AN41" s="13">
        <v>7.1722076951811722E-2</v>
      </c>
      <c r="AO41" s="13">
        <v>8.8905491221516614E-2</v>
      </c>
      <c r="AP41" s="13">
        <v>9.0773253642136731E-2</v>
      </c>
      <c r="AQ41" s="13">
        <v>0.24579753455360479</v>
      </c>
      <c r="AR41" s="13">
        <v>7.7325364213672018E-2</v>
      </c>
      <c r="AS41" s="13">
        <v>9.7497198356369066E-2</v>
      </c>
      <c r="AT41" s="13">
        <v>6.3503922301083301E-2</v>
      </c>
      <c r="AU41" s="13">
        <v>5.3791557713858795E-2</v>
      </c>
      <c r="AV41" s="13">
        <v>3.2499066118789693E-2</v>
      </c>
      <c r="AW41" s="13">
        <v>1</v>
      </c>
      <c r="AX41" s="13"/>
      <c r="AY41" s="32">
        <v>1992</v>
      </c>
      <c r="AZ41" s="32">
        <v>1.38</v>
      </c>
      <c r="BA41" s="32">
        <v>0.93</v>
      </c>
      <c r="BB41" s="32">
        <v>2.46</v>
      </c>
      <c r="BC41" s="32">
        <v>1.92</v>
      </c>
      <c r="BD41" s="32">
        <v>2.38</v>
      </c>
      <c r="BE41" s="32">
        <v>2.4300000000000002</v>
      </c>
      <c r="BF41" s="32">
        <v>6.58</v>
      </c>
      <c r="BG41" s="32">
        <v>2.0699999999999998</v>
      </c>
      <c r="BH41" s="32">
        <v>2.61</v>
      </c>
      <c r="BI41" s="32">
        <v>1.7</v>
      </c>
      <c r="BJ41" s="32">
        <v>1.44</v>
      </c>
      <c r="BK41" s="32">
        <v>0.87</v>
      </c>
      <c r="BL41" s="32">
        <v>26.77</v>
      </c>
      <c r="BM41" s="28"/>
      <c r="BN41" s="28"/>
    </row>
    <row r="42" spans="1:66" ht="15" x14ac:dyDescent="0.25">
      <c r="A42" s="26"/>
      <c r="B42" s="3"/>
      <c r="C42" s="26"/>
      <c r="Q42" s="13"/>
      <c r="R42" s="13"/>
      <c r="S42" s="13"/>
      <c r="T42" s="3">
        <v>1993</v>
      </c>
      <c r="U42" s="26">
        <f>SUM(AE474:AE485)</f>
        <v>12.690498441526346</v>
      </c>
      <c r="V42" s="26">
        <f>AVERAGE(AC474:AC485)</f>
        <v>12.191319099025918</v>
      </c>
      <c r="W42" s="26">
        <f>STDEV(AC474:AC485)</f>
        <v>3.479588315836105</v>
      </c>
      <c r="X42" s="26">
        <f t="shared" si="3"/>
        <v>15.670907414862024</v>
      </c>
      <c r="Y42" s="26">
        <f t="shared" si="4"/>
        <v>8.7117307831898128</v>
      </c>
      <c r="Z42" s="28">
        <v>34121</v>
      </c>
      <c r="AA42" s="13"/>
      <c r="AB42" s="28">
        <v>20835</v>
      </c>
      <c r="AC42" s="26">
        <v>79.432823472428197</v>
      </c>
      <c r="AD42" s="26">
        <v>1.2705746462604677E-2</v>
      </c>
      <c r="AE42" s="26">
        <f t="shared" si="1"/>
        <v>1.0092533158495063</v>
      </c>
      <c r="AH42" s="13"/>
      <c r="AI42" s="13"/>
      <c r="AJ42" s="3">
        <v>1993</v>
      </c>
      <c r="AK42" s="13">
        <v>3.3500000000000002E-2</v>
      </c>
      <c r="AL42" s="13">
        <v>1.55E-2</v>
      </c>
      <c r="AM42" s="13">
        <v>4.7500000000000001E-2</v>
      </c>
      <c r="AN42" s="13">
        <v>6.0750000000000005E-2</v>
      </c>
      <c r="AO42" s="13">
        <v>0.124</v>
      </c>
      <c r="AP42" s="13">
        <v>0.14574999999999999</v>
      </c>
      <c r="AQ42" s="13">
        <v>0.3125</v>
      </c>
      <c r="AR42" s="13">
        <v>0.10800000000000001</v>
      </c>
      <c r="AS42" s="13">
        <v>0.09</v>
      </c>
      <c r="AT42" s="13">
        <v>3.875E-2</v>
      </c>
      <c r="AU42" s="13">
        <v>1.3500000000000002E-2</v>
      </c>
      <c r="AV42" s="13">
        <v>1.0249999999999999E-2</v>
      </c>
      <c r="AW42" s="13">
        <v>1</v>
      </c>
      <c r="AX42" s="13"/>
      <c r="AY42" s="32">
        <v>1993</v>
      </c>
      <c r="AZ42" s="32">
        <v>1.34</v>
      </c>
      <c r="BA42" s="32">
        <v>0.62</v>
      </c>
      <c r="BB42" s="32">
        <v>1.9</v>
      </c>
      <c r="BC42" s="32">
        <v>2.4300000000000002</v>
      </c>
      <c r="BD42" s="32">
        <v>4.96</v>
      </c>
      <c r="BE42" s="32">
        <v>5.83</v>
      </c>
      <c r="BF42" s="32">
        <v>12.5</v>
      </c>
      <c r="BG42" s="32">
        <v>4.32</v>
      </c>
      <c r="BH42" s="32">
        <v>3.6</v>
      </c>
      <c r="BI42" s="32">
        <v>1.55</v>
      </c>
      <c r="BJ42" s="32">
        <v>0.54</v>
      </c>
      <c r="BK42" s="32">
        <v>0.41</v>
      </c>
      <c r="BL42" s="32">
        <v>40</v>
      </c>
      <c r="BM42" s="28"/>
      <c r="BN42" s="28"/>
    </row>
    <row r="43" spans="1:66" ht="15" x14ac:dyDescent="0.25">
      <c r="A43" s="26"/>
      <c r="B43" s="3"/>
      <c r="C43" s="26"/>
      <c r="Q43" s="13"/>
      <c r="R43" s="13"/>
      <c r="S43" s="13"/>
      <c r="T43" s="3">
        <v>1994</v>
      </c>
      <c r="U43" s="26">
        <f>SUM(AE486:AE497)</f>
        <v>10.819416238818111</v>
      </c>
      <c r="V43" s="26">
        <f>AVERAGE(AC486:AC497)</f>
        <v>11.369233671296785</v>
      </c>
      <c r="W43" s="26">
        <f>STDEV(AC486:AC497)</f>
        <v>4.1646052980752764</v>
      </c>
      <c r="X43" s="26">
        <f t="shared" si="3"/>
        <v>15.533838969372061</v>
      </c>
      <c r="Y43" s="26">
        <f t="shared" si="4"/>
        <v>7.2046283732215084</v>
      </c>
      <c r="Z43" s="28">
        <v>34486</v>
      </c>
      <c r="AA43" s="13"/>
      <c r="AB43" s="28">
        <v>20866</v>
      </c>
      <c r="AC43" s="26">
        <v>109.32622599032727</v>
      </c>
      <c r="AD43" s="26">
        <v>8.085475021657523E-3</v>
      </c>
      <c r="AE43" s="26">
        <f t="shared" si="1"/>
        <v>0.88395446945687661</v>
      </c>
      <c r="AH43" s="13"/>
      <c r="AI43" s="13"/>
      <c r="AJ43" s="3">
        <v>1994</v>
      </c>
      <c r="AK43" s="13">
        <v>1.9946808510638299E-2</v>
      </c>
      <c r="AL43" s="13">
        <v>1.8173758865248225E-2</v>
      </c>
      <c r="AM43" s="13">
        <v>2.6595744680851063E-3</v>
      </c>
      <c r="AN43" s="13">
        <v>7.9343971631205684E-2</v>
      </c>
      <c r="AO43" s="13">
        <v>7.5797872340425537E-2</v>
      </c>
      <c r="AP43" s="13">
        <v>0.18306737588652483</v>
      </c>
      <c r="AQ43" s="13">
        <v>0.1848404255319149</v>
      </c>
      <c r="AR43" s="13">
        <v>0.1422872340425532</v>
      </c>
      <c r="AS43" s="13">
        <v>0.10726950354609929</v>
      </c>
      <c r="AT43" s="13">
        <v>5.1861702127659573E-2</v>
      </c>
      <c r="AU43" s="13">
        <v>8.7322695035461001E-2</v>
      </c>
      <c r="AV43" s="13">
        <v>4.7429078014184403E-2</v>
      </c>
      <c r="AW43" s="13">
        <v>1</v>
      </c>
      <c r="AX43" s="13"/>
      <c r="AY43" s="32">
        <v>1994</v>
      </c>
      <c r="AZ43" s="32">
        <v>0.45</v>
      </c>
      <c r="BA43" s="32">
        <v>0.41</v>
      </c>
      <c r="BB43" s="32">
        <v>0.06</v>
      </c>
      <c r="BC43" s="32">
        <v>1.79</v>
      </c>
      <c r="BD43" s="32">
        <v>1.71</v>
      </c>
      <c r="BE43" s="32">
        <v>4.13</v>
      </c>
      <c r="BF43" s="32">
        <v>4.17</v>
      </c>
      <c r="BG43" s="32">
        <v>3.21</v>
      </c>
      <c r="BH43" s="32">
        <v>2.42</v>
      </c>
      <c r="BI43" s="32">
        <v>1.17</v>
      </c>
      <c r="BJ43" s="32">
        <v>1.97</v>
      </c>
      <c r="BK43" s="32">
        <v>1.07</v>
      </c>
      <c r="BL43" s="32">
        <v>22.56</v>
      </c>
      <c r="BM43" s="28"/>
      <c r="BN43" s="28"/>
    </row>
    <row r="44" spans="1:66" ht="15" x14ac:dyDescent="0.25">
      <c r="A44" s="26"/>
      <c r="B44" s="3"/>
      <c r="C44" s="26"/>
      <c r="Q44" s="13"/>
      <c r="R44" s="13"/>
      <c r="S44" s="13"/>
      <c r="T44" s="3">
        <v>1995</v>
      </c>
      <c r="U44" s="26">
        <f>SUM(AE498:AE509)</f>
        <v>12.100414529112399</v>
      </c>
      <c r="V44" s="26">
        <f>AVERAGE(AC498:AC509)</f>
        <v>10.925239471982993</v>
      </c>
      <c r="W44" s="26">
        <f>STDEV(AC498:AC509)</f>
        <v>2.3590881966726287</v>
      </c>
      <c r="X44" s="26">
        <f t="shared" si="3"/>
        <v>13.284327668655621</v>
      </c>
      <c r="Y44" s="26">
        <f t="shared" si="4"/>
        <v>8.5661512753103644</v>
      </c>
      <c r="Z44" s="28">
        <v>34851</v>
      </c>
      <c r="AA44" s="13"/>
      <c r="AB44" s="28">
        <v>20894</v>
      </c>
      <c r="AC44" s="26">
        <v>77.891361190960581</v>
      </c>
      <c r="AD44" s="26">
        <v>9.6159399364712669E-2</v>
      </c>
      <c r="AE44" s="26">
        <f t="shared" si="1"/>
        <v>7.4899865078226595</v>
      </c>
      <c r="AH44" s="13"/>
      <c r="AI44" s="13"/>
      <c r="AJ44" s="3">
        <v>1995</v>
      </c>
      <c r="AK44" s="13">
        <v>2.6337792642140468E-2</v>
      </c>
      <c r="AL44" s="13">
        <v>2.3829431438127085E-2</v>
      </c>
      <c r="AM44" s="13">
        <v>9.6153846153846145E-2</v>
      </c>
      <c r="AN44" s="13">
        <v>0.18227424749163879</v>
      </c>
      <c r="AO44" s="13">
        <v>0.27591973244147155</v>
      </c>
      <c r="AP44" s="13">
        <v>5.8528428093645474E-2</v>
      </c>
      <c r="AQ44" s="13">
        <v>7.1070234113712369E-2</v>
      </c>
      <c r="AR44" s="13">
        <v>7.1906354515050161E-2</v>
      </c>
      <c r="AS44" s="13">
        <v>0.10660535117056855</v>
      </c>
      <c r="AT44" s="13">
        <v>4.0969899665551833E-2</v>
      </c>
      <c r="AU44" s="13">
        <v>3.5535117056856184E-2</v>
      </c>
      <c r="AV44" s="13">
        <v>1.0869565217391304E-2</v>
      </c>
      <c r="AW44" s="13">
        <v>1</v>
      </c>
      <c r="AX44" s="13"/>
      <c r="AY44" s="32">
        <v>1995</v>
      </c>
      <c r="AZ44" s="32">
        <v>0.63</v>
      </c>
      <c r="BA44" s="32">
        <v>0.56999999999999995</v>
      </c>
      <c r="BB44" s="32">
        <v>2.2999999999999998</v>
      </c>
      <c r="BC44" s="32">
        <v>4.3600000000000003</v>
      </c>
      <c r="BD44" s="32">
        <v>6.6</v>
      </c>
      <c r="BE44" s="32">
        <v>1.4</v>
      </c>
      <c r="BF44" s="32">
        <v>1.7</v>
      </c>
      <c r="BG44" s="32">
        <v>1.72</v>
      </c>
      <c r="BH44" s="32">
        <v>2.5499999999999998</v>
      </c>
      <c r="BI44" s="32">
        <v>0.98</v>
      </c>
      <c r="BJ44" s="32">
        <v>0.85</v>
      </c>
      <c r="BK44" s="32">
        <v>0.26</v>
      </c>
      <c r="BL44" s="32">
        <v>23.92</v>
      </c>
      <c r="BM44" s="28"/>
      <c r="BN44" s="28"/>
    </row>
    <row r="45" spans="1:66" ht="15" x14ac:dyDescent="0.25">
      <c r="A45" s="26"/>
      <c r="B45" s="3"/>
      <c r="C45" s="26"/>
      <c r="Q45" s="13"/>
      <c r="R45" s="13"/>
      <c r="S45" s="13"/>
      <c r="T45" s="3">
        <v>1996</v>
      </c>
      <c r="U45" s="26">
        <f>SUM(AE510:AE521)</f>
        <v>11.900892795090925</v>
      </c>
      <c r="V45" s="26">
        <f>AVERAGE(AC510:AC521)</f>
        <v>10.554731901136213</v>
      </c>
      <c r="W45" s="26">
        <f>STDEV(AC510:AC521)</f>
        <v>3.6081095090525688</v>
      </c>
      <c r="X45" s="26">
        <f t="shared" si="3"/>
        <v>14.162841410188783</v>
      </c>
      <c r="Y45" s="26">
        <f t="shared" si="4"/>
        <v>6.9466223920836443</v>
      </c>
      <c r="Z45" s="28">
        <v>35217</v>
      </c>
      <c r="AA45" s="13"/>
      <c r="AB45" s="28">
        <v>20925</v>
      </c>
      <c r="AC45" s="26">
        <v>73.261227750242313</v>
      </c>
      <c r="AD45" s="26">
        <v>6.3528732313023389E-2</v>
      </c>
      <c r="AE45" s="26">
        <f t="shared" si="1"/>
        <v>4.6541929266685846</v>
      </c>
      <c r="AH45" s="13"/>
      <c r="AI45" s="13"/>
      <c r="AJ45" s="3">
        <v>1996</v>
      </c>
      <c r="AK45" s="13">
        <v>2.8619060850236175E-2</v>
      </c>
      <c r="AL45" s="13">
        <v>1.6671297582661849E-3</v>
      </c>
      <c r="AM45" s="13">
        <v>4.0566824117810499E-2</v>
      </c>
      <c r="AN45" s="13">
        <v>7.6410113920533471E-2</v>
      </c>
      <c r="AO45" s="13">
        <v>0.28035565434843013</v>
      </c>
      <c r="AP45" s="13">
        <v>0.10975270908585719</v>
      </c>
      <c r="AQ45" s="13">
        <v>8.5579327590997498E-2</v>
      </c>
      <c r="AR45" s="13">
        <v>0.17032509030286189</v>
      </c>
      <c r="AS45" s="13">
        <v>0.10558488469019171</v>
      </c>
      <c r="AT45" s="13">
        <v>1.2503473186996388E-2</v>
      </c>
      <c r="AU45" s="13">
        <v>8.1967213114754092E-2</v>
      </c>
      <c r="AV45" s="13">
        <v>6.6685190330647397E-3</v>
      </c>
      <c r="AW45" s="13">
        <v>1</v>
      </c>
      <c r="AX45" s="13"/>
      <c r="AY45" s="32">
        <v>1996</v>
      </c>
      <c r="AZ45" s="32">
        <v>1.03</v>
      </c>
      <c r="BA45" s="32">
        <v>0.06</v>
      </c>
      <c r="BB45" s="32">
        <v>1.46</v>
      </c>
      <c r="BC45" s="32">
        <v>2.75</v>
      </c>
      <c r="BD45" s="32">
        <v>10.09</v>
      </c>
      <c r="BE45" s="32">
        <v>3.95</v>
      </c>
      <c r="BF45" s="32">
        <v>3.08</v>
      </c>
      <c r="BG45" s="32">
        <v>6.13</v>
      </c>
      <c r="BH45" s="32">
        <v>3.8</v>
      </c>
      <c r="BI45" s="32">
        <v>0.45</v>
      </c>
      <c r="BJ45" s="32">
        <v>2.95</v>
      </c>
      <c r="BK45" s="32">
        <v>0.24</v>
      </c>
      <c r="BL45" s="32">
        <v>35.99</v>
      </c>
      <c r="BM45" s="28"/>
      <c r="BN45" s="28"/>
    </row>
    <row r="46" spans="1:66" ht="15" x14ac:dyDescent="0.25">
      <c r="A46" s="26"/>
      <c r="B46" s="3"/>
      <c r="C46" s="26"/>
      <c r="Q46" s="13"/>
      <c r="R46" s="13"/>
      <c r="S46" s="13"/>
      <c r="T46" s="3">
        <v>1997</v>
      </c>
      <c r="U46" s="26">
        <f>SUM(AE522:AE533)</f>
        <v>10.321423912936185</v>
      </c>
      <c r="V46" s="26">
        <f>AVERAGE(AC522:AC533)</f>
        <v>9.7322482432535669</v>
      </c>
      <c r="W46" s="26">
        <f>STDEV(AC522:AC533)</f>
        <v>2.9100907728086516</v>
      </c>
      <c r="X46" s="26">
        <f t="shared" si="3"/>
        <v>12.642339016062218</v>
      </c>
      <c r="Y46" s="26">
        <f t="shared" si="4"/>
        <v>6.8221574704449157</v>
      </c>
      <c r="Z46" s="28">
        <v>35582</v>
      </c>
      <c r="AA46" s="13"/>
      <c r="AB46" s="28">
        <v>20955</v>
      </c>
      <c r="AC46" s="26">
        <v>126.07271331681366</v>
      </c>
      <c r="AD46" s="26">
        <v>9.8758302050245439E-2</v>
      </c>
      <c r="AE46" s="26">
        <f t="shared" si="1"/>
        <v>12.450727102035884</v>
      </c>
      <c r="AH46" s="13"/>
      <c r="AI46" s="13"/>
      <c r="AJ46" s="3">
        <v>1997</v>
      </c>
      <c r="AK46" s="13">
        <v>1.0752688172043012E-2</v>
      </c>
      <c r="AL46" s="13">
        <v>2.7708850289495452E-2</v>
      </c>
      <c r="AM46" s="13">
        <v>3.0603804797353185E-2</v>
      </c>
      <c r="AN46" s="13">
        <v>0.15756823821339952</v>
      </c>
      <c r="AO46" s="13">
        <v>7.5268817204301078E-2</v>
      </c>
      <c r="AP46" s="13">
        <v>0.18982630272952852</v>
      </c>
      <c r="AQ46" s="13">
        <v>9.015715467328371E-2</v>
      </c>
      <c r="AR46" s="13">
        <v>0.10173697270471464</v>
      </c>
      <c r="AS46" s="13">
        <v>7.609594706368901E-2</v>
      </c>
      <c r="AT46" s="13">
        <v>0.10463192721257236</v>
      </c>
      <c r="AU46" s="13">
        <v>0.10545905707196029</v>
      </c>
      <c r="AV46" s="13">
        <v>3.0190239867659223E-2</v>
      </c>
      <c r="AW46" s="13">
        <v>1</v>
      </c>
      <c r="AX46" s="13"/>
      <c r="AY46" s="32">
        <v>1997</v>
      </c>
      <c r="AZ46" s="32">
        <v>0.26</v>
      </c>
      <c r="BA46" s="32">
        <v>0.67</v>
      </c>
      <c r="BB46" s="32">
        <v>0.74</v>
      </c>
      <c r="BC46" s="32">
        <v>3.81</v>
      </c>
      <c r="BD46" s="32">
        <v>1.82</v>
      </c>
      <c r="BE46" s="32">
        <v>4.59</v>
      </c>
      <c r="BF46" s="32">
        <v>2.1800000000000002</v>
      </c>
      <c r="BG46" s="32">
        <v>2.46</v>
      </c>
      <c r="BH46" s="32">
        <v>1.84</v>
      </c>
      <c r="BI46" s="32">
        <v>2.5299999999999998</v>
      </c>
      <c r="BJ46" s="32">
        <v>2.5499999999999998</v>
      </c>
      <c r="BK46" s="32">
        <v>0.73</v>
      </c>
      <c r="BL46" s="32">
        <v>24.18</v>
      </c>
      <c r="BM46" s="28"/>
      <c r="BN46" s="28"/>
    </row>
    <row r="47" spans="1:66" ht="15" x14ac:dyDescent="0.25">
      <c r="A47" s="26"/>
      <c r="B47" s="3"/>
      <c r="C47" s="26"/>
      <c r="Q47" s="13"/>
      <c r="R47" s="13"/>
      <c r="S47" s="13"/>
      <c r="T47" s="3">
        <v>1998</v>
      </c>
      <c r="U47" s="26">
        <f>SUM(AE534:AE545)</f>
        <v>9.8775985207326951</v>
      </c>
      <c r="V47" s="26">
        <f>AVERAGE(AC534:AC545)</f>
        <v>9.5413077864094227</v>
      </c>
      <c r="W47" s="26">
        <f>STDEV(AC534:AC545)</f>
        <v>3.1046671946747839</v>
      </c>
      <c r="X47" s="26">
        <f t="shared" si="3"/>
        <v>12.645974981084207</v>
      </c>
      <c r="Y47" s="26">
        <f t="shared" si="4"/>
        <v>6.4366405917346388</v>
      </c>
      <c r="Z47" s="28">
        <v>35947</v>
      </c>
      <c r="AA47" s="13"/>
      <c r="AB47" s="28">
        <v>20986</v>
      </c>
      <c r="AC47" s="26">
        <v>110.8517463318792</v>
      </c>
      <c r="AD47" s="26">
        <v>0.17528154779093272</v>
      </c>
      <c r="AE47" s="26">
        <f t="shared" si="1"/>
        <v>19.430265672379633</v>
      </c>
      <c r="AH47" s="13"/>
      <c r="AI47" s="13"/>
      <c r="AJ47" s="3">
        <v>1998</v>
      </c>
      <c r="AK47" s="13">
        <v>3.1632348552670851E-2</v>
      </c>
      <c r="AL47" s="13">
        <v>2.7454491196657715E-2</v>
      </c>
      <c r="AM47" s="13">
        <v>7.2814085347657417E-2</v>
      </c>
      <c r="AN47" s="13">
        <v>6.535362578334826E-2</v>
      </c>
      <c r="AO47" s="13">
        <v>0.16383169203222919</v>
      </c>
      <c r="AP47" s="13">
        <v>0.15428230378991348</v>
      </c>
      <c r="AQ47" s="13">
        <v>0.1086242912563414</v>
      </c>
      <c r="AR47" s="13">
        <v>0.12145628170695316</v>
      </c>
      <c r="AS47" s="13">
        <v>5.819158460161146E-2</v>
      </c>
      <c r="AT47" s="13">
        <v>9.5195464040584904E-2</v>
      </c>
      <c r="AU47" s="13">
        <v>9.5493882423157275E-2</v>
      </c>
      <c r="AV47" s="13">
        <v>5.6699492688749627E-3</v>
      </c>
      <c r="AW47" s="13">
        <v>1</v>
      </c>
      <c r="AX47" s="13"/>
      <c r="AY47" s="32">
        <v>1998</v>
      </c>
      <c r="AZ47" s="32">
        <v>1.06</v>
      </c>
      <c r="BA47" s="32">
        <v>0.92</v>
      </c>
      <c r="BB47" s="32">
        <v>2.44</v>
      </c>
      <c r="BC47" s="32">
        <v>2.19</v>
      </c>
      <c r="BD47" s="32">
        <v>5.49</v>
      </c>
      <c r="BE47" s="32">
        <v>5.17</v>
      </c>
      <c r="BF47" s="32">
        <v>3.64</v>
      </c>
      <c r="BG47" s="32">
        <v>4.07</v>
      </c>
      <c r="BH47" s="32">
        <v>1.95</v>
      </c>
      <c r="BI47" s="32">
        <v>3.19</v>
      </c>
      <c r="BJ47" s="32">
        <v>3.2</v>
      </c>
      <c r="BK47" s="32">
        <v>0.19</v>
      </c>
      <c r="BL47" s="32">
        <v>33.51</v>
      </c>
      <c r="BM47" s="28"/>
      <c r="BN47" s="28"/>
    </row>
    <row r="48" spans="1:66" ht="15" x14ac:dyDescent="0.25">
      <c r="A48" s="26"/>
      <c r="B48" s="3"/>
      <c r="C48" s="26"/>
      <c r="Q48" s="13"/>
      <c r="R48" s="13"/>
      <c r="S48" s="13"/>
      <c r="T48" s="3">
        <v>1999</v>
      </c>
      <c r="U48" s="26">
        <f>SUM(AE546:AE557)</f>
        <v>9.3937103341967934</v>
      </c>
      <c r="V48" s="26">
        <f>AVERAGE(AC546:AC557)</f>
        <v>8.561413082622968</v>
      </c>
      <c r="W48" s="26">
        <f>STDEV(AC546:AC557)</f>
        <v>2.0084000963110644</v>
      </c>
      <c r="X48" s="26">
        <f t="shared" si="3"/>
        <v>10.569813178934032</v>
      </c>
      <c r="Y48" s="26">
        <f t="shared" si="4"/>
        <v>6.553012986311904</v>
      </c>
      <c r="Z48" s="28">
        <v>36312</v>
      </c>
      <c r="AA48" s="13"/>
      <c r="AB48" s="28">
        <v>21016</v>
      </c>
      <c r="AC48" s="26">
        <v>141.23691331091501</v>
      </c>
      <c r="AD48" s="26">
        <v>0.1747040138608143</v>
      </c>
      <c r="AE48" s="26">
        <f t="shared" si="1"/>
        <v>24.674655660728725</v>
      </c>
      <c r="AH48" s="13"/>
      <c r="AI48" s="13"/>
      <c r="AJ48" s="3">
        <v>1999</v>
      </c>
      <c r="AK48" s="13">
        <v>1.2844036697247705E-2</v>
      </c>
      <c r="AL48" s="13">
        <v>4.6972477064220183E-2</v>
      </c>
      <c r="AM48" s="13">
        <v>5.5779816513761467E-2</v>
      </c>
      <c r="AN48" s="13">
        <v>0.16660550458715598</v>
      </c>
      <c r="AO48" s="13">
        <v>0.20660550458715596</v>
      </c>
      <c r="AP48" s="13">
        <v>0.20844036697247706</v>
      </c>
      <c r="AQ48" s="13">
        <v>7.7431192660550457E-2</v>
      </c>
      <c r="AR48" s="13">
        <v>0.12513761467889908</v>
      </c>
      <c r="AS48" s="13">
        <v>4.4770642201834861E-2</v>
      </c>
      <c r="AT48" s="13">
        <v>1.1009174311926604E-3</v>
      </c>
      <c r="AU48" s="13">
        <v>3.339449541284404E-2</v>
      </c>
      <c r="AV48" s="13">
        <v>2.0917431192660547E-2</v>
      </c>
      <c r="AW48" s="13">
        <v>1</v>
      </c>
      <c r="AX48" s="13"/>
      <c r="AY48" s="32">
        <v>1999</v>
      </c>
      <c r="AZ48" s="32">
        <v>0.35</v>
      </c>
      <c r="BA48" s="32">
        <v>1.28</v>
      </c>
      <c r="BB48" s="32">
        <v>1.52</v>
      </c>
      <c r="BC48" s="32">
        <v>4.54</v>
      </c>
      <c r="BD48" s="32">
        <v>5.63</v>
      </c>
      <c r="BE48" s="32">
        <v>5.68</v>
      </c>
      <c r="BF48" s="32">
        <v>2.11</v>
      </c>
      <c r="BG48" s="32">
        <v>3.41</v>
      </c>
      <c r="BH48" s="32">
        <v>1.22</v>
      </c>
      <c r="BI48" s="32">
        <v>0.03</v>
      </c>
      <c r="BJ48" s="32">
        <v>0.91</v>
      </c>
      <c r="BK48" s="32">
        <v>0.56999999999999995</v>
      </c>
      <c r="BL48" s="32">
        <v>27.25</v>
      </c>
      <c r="BM48" s="28"/>
      <c r="BN48" s="28"/>
    </row>
    <row r="49" spans="1:66" ht="15" x14ac:dyDescent="0.25">
      <c r="A49" s="26"/>
      <c r="B49" s="3"/>
      <c r="C49" s="26"/>
      <c r="Q49" s="13"/>
      <c r="R49" s="13"/>
      <c r="S49" s="13"/>
      <c r="T49" s="3">
        <v>2000</v>
      </c>
      <c r="U49" s="26">
        <f>SUM(AE558:AE569)</f>
        <v>7.2682820161573103</v>
      </c>
      <c r="V49" s="26">
        <f>AVERAGE(AC558:AC569)</f>
        <v>7.3371500028405308</v>
      </c>
      <c r="W49" s="26">
        <f>STDEV(AC558:AC569)</f>
        <v>1.9182780355276186</v>
      </c>
      <c r="X49" s="26">
        <f t="shared" si="3"/>
        <v>9.2554280383681498</v>
      </c>
      <c r="Y49" s="26">
        <f t="shared" si="4"/>
        <v>5.4188719673129118</v>
      </c>
      <c r="Z49" s="28">
        <v>36678</v>
      </c>
      <c r="AA49" s="13"/>
      <c r="AB49" s="28">
        <v>21047</v>
      </c>
      <c r="AC49" s="26">
        <v>116.94742946925538</v>
      </c>
      <c r="AD49" s="26">
        <v>0.12561362980075078</v>
      </c>
      <c r="AE49" s="26">
        <f t="shared" si="1"/>
        <v>14.690191111500457</v>
      </c>
      <c r="AH49" s="13"/>
      <c r="AI49" s="13"/>
      <c r="AJ49" s="3">
        <v>2000</v>
      </c>
      <c r="AK49" s="13">
        <v>2.5884383088869713E-3</v>
      </c>
      <c r="AL49" s="13">
        <v>6.8593615185504747E-2</v>
      </c>
      <c r="AM49" s="13">
        <v>3.7963761863675581E-2</v>
      </c>
      <c r="AN49" s="13">
        <v>6.5142364106988787E-2</v>
      </c>
      <c r="AO49" s="13">
        <v>9.3183779119930976E-2</v>
      </c>
      <c r="AP49" s="13">
        <v>0.22864538395168249</v>
      </c>
      <c r="AQ49" s="13">
        <v>0.18377911993097498</v>
      </c>
      <c r="AR49" s="13">
        <v>0.11044003451251079</v>
      </c>
      <c r="AS49" s="13">
        <v>4.8748921484037963E-2</v>
      </c>
      <c r="AT49" s="13">
        <v>8.7575496117342527E-2</v>
      </c>
      <c r="AU49" s="13">
        <v>4.6591889559965488E-2</v>
      </c>
      <c r="AV49" s="13">
        <v>2.6747195858498708E-2</v>
      </c>
      <c r="AW49" s="13">
        <v>1</v>
      </c>
      <c r="AX49" s="13"/>
      <c r="AY49" s="32">
        <v>2000</v>
      </c>
      <c r="AZ49" s="32">
        <v>0.06</v>
      </c>
      <c r="BA49" s="32">
        <v>1.59</v>
      </c>
      <c r="BB49" s="32">
        <v>0.88</v>
      </c>
      <c r="BC49" s="32">
        <v>1.51</v>
      </c>
      <c r="BD49" s="32">
        <v>2.16</v>
      </c>
      <c r="BE49" s="32">
        <v>5.3</v>
      </c>
      <c r="BF49" s="32">
        <v>4.26</v>
      </c>
      <c r="BG49" s="32">
        <v>2.56</v>
      </c>
      <c r="BH49" s="32">
        <v>1.1299999999999999</v>
      </c>
      <c r="BI49" s="32">
        <v>2.0299999999999998</v>
      </c>
      <c r="BJ49" s="32">
        <v>1.08</v>
      </c>
      <c r="BK49" s="32">
        <v>0.62</v>
      </c>
      <c r="BL49" s="32">
        <v>23.18</v>
      </c>
      <c r="BM49" s="28"/>
      <c r="BN49" s="28"/>
    </row>
    <row r="50" spans="1:66" ht="15" x14ac:dyDescent="0.25">
      <c r="A50" s="26"/>
      <c r="B50" s="3"/>
      <c r="C50" s="26"/>
      <c r="Q50" s="13"/>
      <c r="R50" s="13"/>
      <c r="S50" s="13"/>
      <c r="T50" s="3">
        <v>2001</v>
      </c>
      <c r="U50" s="26">
        <f>SUM(AE570:AE581)</f>
        <v>8.0684940437397721</v>
      </c>
      <c r="V50" s="26">
        <f>AVERAGE(AC570:AC581)</f>
        <v>7.4835396458374506</v>
      </c>
      <c r="W50" s="26">
        <f>STDEV(AC570:AC581)</f>
        <v>1.528543013094978</v>
      </c>
      <c r="X50" s="26">
        <f t="shared" si="3"/>
        <v>9.0120826589324281</v>
      </c>
      <c r="Y50" s="26">
        <f t="shared" si="4"/>
        <v>5.954996632742473</v>
      </c>
      <c r="Z50" s="28">
        <v>37043</v>
      </c>
      <c r="AA50" s="13"/>
      <c r="AB50" s="28">
        <v>21078</v>
      </c>
      <c r="AC50" s="26">
        <v>102.45308773967055</v>
      </c>
      <c r="AD50" s="26">
        <v>4.475887958417557E-2</v>
      </c>
      <c r="AE50" s="26">
        <f t="shared" si="1"/>
        <v>4.5856854171668884</v>
      </c>
      <c r="AH50" s="13"/>
      <c r="AI50" s="13"/>
      <c r="AJ50" s="3">
        <v>2001</v>
      </c>
      <c r="AK50" s="13">
        <v>2.7978623074504876E-2</v>
      </c>
      <c r="AL50" s="13">
        <v>5.7214712354605471E-2</v>
      </c>
      <c r="AM50" s="13">
        <v>4.1496384784658918E-2</v>
      </c>
      <c r="AN50" s="13">
        <v>8.4250235774913557E-2</v>
      </c>
      <c r="AO50" s="13">
        <v>0.31939641622131409</v>
      </c>
      <c r="AP50" s="13">
        <v>9.5881798176673999E-2</v>
      </c>
      <c r="AQ50" s="13">
        <v>4.6840616158440741E-2</v>
      </c>
      <c r="AR50" s="13">
        <v>3.9610185476265325E-2</v>
      </c>
      <c r="AS50" s="13">
        <v>0.18327569946557687</v>
      </c>
      <c r="AT50" s="13">
        <v>3.9295818924866395E-2</v>
      </c>
      <c r="AU50" s="13">
        <v>5.4071046840616158E-2</v>
      </c>
      <c r="AV50" s="13">
        <v>1.0688462747563661E-2</v>
      </c>
      <c r="AW50" s="13">
        <v>1</v>
      </c>
      <c r="AX50" s="13"/>
      <c r="AY50" s="32">
        <v>2001</v>
      </c>
      <c r="AZ50" s="32">
        <v>0.89</v>
      </c>
      <c r="BA50" s="32">
        <v>1.82</v>
      </c>
      <c r="BB50" s="32">
        <v>1.32</v>
      </c>
      <c r="BC50" s="32">
        <v>2.68</v>
      </c>
      <c r="BD50" s="32">
        <v>10.16</v>
      </c>
      <c r="BE50" s="32">
        <v>3.05</v>
      </c>
      <c r="BF50" s="32">
        <v>1.49</v>
      </c>
      <c r="BG50" s="32">
        <v>1.26</v>
      </c>
      <c r="BH50" s="32">
        <v>5.83</v>
      </c>
      <c r="BI50" s="32">
        <v>1.25</v>
      </c>
      <c r="BJ50" s="32">
        <v>1.72</v>
      </c>
      <c r="BK50" s="32">
        <v>0.34</v>
      </c>
      <c r="BL50" s="32">
        <v>31.81</v>
      </c>
      <c r="BM50" s="28"/>
      <c r="BN50" s="28"/>
    </row>
    <row r="51" spans="1:66" ht="15" x14ac:dyDescent="0.25">
      <c r="A51" s="26"/>
      <c r="B51" s="3"/>
      <c r="C51" s="26"/>
      <c r="Q51" s="13"/>
      <c r="R51" s="13"/>
      <c r="S51" s="13"/>
      <c r="T51" s="3">
        <v>2002</v>
      </c>
      <c r="U51" s="26">
        <f>SUM(AE582:AE593)</f>
        <v>7.6281581946828689</v>
      </c>
      <c r="V51" s="26">
        <f>AVERAGE(AC582:AC593)</f>
        <v>7.1060593901544102</v>
      </c>
      <c r="W51" s="26">
        <f>STDEV(AC582:AC593)</f>
        <v>2.142024511982612</v>
      </c>
      <c r="X51" s="26">
        <f t="shared" si="3"/>
        <v>9.2480839021370222</v>
      </c>
      <c r="Y51" s="26">
        <f t="shared" si="4"/>
        <v>4.9640348781717982</v>
      </c>
      <c r="Z51" s="28">
        <v>37408</v>
      </c>
      <c r="AA51" s="13"/>
      <c r="AB51" s="28">
        <v>21108</v>
      </c>
      <c r="AC51" s="26">
        <v>76.348954801567274</v>
      </c>
      <c r="AD51" s="26">
        <v>0.12590239676581</v>
      </c>
      <c r="AE51" s="26">
        <f t="shared" si="1"/>
        <v>9.6125164000818177</v>
      </c>
      <c r="AH51" s="13"/>
      <c r="AI51" s="13"/>
      <c r="AJ51" s="3">
        <v>2002</v>
      </c>
      <c r="AK51" s="13">
        <v>2.404207362885049E-2</v>
      </c>
      <c r="AL51" s="13">
        <v>1.3523666416228399E-2</v>
      </c>
      <c r="AM51" s="13">
        <v>5.0713749060856503E-2</v>
      </c>
      <c r="AN51" s="13">
        <v>9.0909090909090898E-2</v>
      </c>
      <c r="AO51" s="13">
        <v>0.19534184823441023</v>
      </c>
      <c r="AP51" s="13">
        <v>6.386175807663411E-3</v>
      </c>
      <c r="AQ51" s="13">
        <v>5.8978211870773851E-2</v>
      </c>
      <c r="AR51" s="13">
        <v>0.31141998497370393</v>
      </c>
      <c r="AS51" s="13">
        <v>5.5221637866265966E-2</v>
      </c>
      <c r="AT51" s="13">
        <v>0.18407212622088656</v>
      </c>
      <c r="AU51" s="13">
        <v>9.0157776108189328E-3</v>
      </c>
      <c r="AV51" s="13">
        <v>3.756574004507889E-4</v>
      </c>
      <c r="AW51" s="13">
        <v>1</v>
      </c>
      <c r="AX51" s="13"/>
      <c r="AY51" s="32">
        <v>2002</v>
      </c>
      <c r="AZ51" s="32">
        <v>0.64</v>
      </c>
      <c r="BA51" s="32">
        <v>0.36</v>
      </c>
      <c r="BB51" s="32">
        <v>1.35</v>
      </c>
      <c r="BC51" s="32">
        <v>2.42</v>
      </c>
      <c r="BD51" s="32">
        <v>5.2</v>
      </c>
      <c r="BE51" s="32">
        <v>0.17</v>
      </c>
      <c r="BF51" s="32">
        <v>1.57</v>
      </c>
      <c r="BG51" s="32">
        <v>8.2899999999999991</v>
      </c>
      <c r="BH51" s="32">
        <v>1.47</v>
      </c>
      <c r="BI51" s="32">
        <v>4.9000000000000004</v>
      </c>
      <c r="BJ51" s="32">
        <v>0.24</v>
      </c>
      <c r="BK51" s="32">
        <v>0.01</v>
      </c>
      <c r="BL51" s="32">
        <v>26.62</v>
      </c>
      <c r="BM51" s="28"/>
      <c r="BN51" s="28"/>
    </row>
    <row r="52" spans="1:66" ht="15" x14ac:dyDescent="0.25">
      <c r="A52" s="26"/>
      <c r="B52" s="3"/>
      <c r="C52" s="26"/>
      <c r="Q52" s="13"/>
      <c r="R52" s="13"/>
      <c r="S52" s="13"/>
      <c r="T52" s="3">
        <v>2003</v>
      </c>
      <c r="U52" s="26">
        <f>SUM(AE594:AE605)</f>
        <v>7.6054934493161568</v>
      </c>
      <c r="V52" s="26">
        <f>AVERAGE(AC594:AC605)</f>
        <v>7.4204096014048844</v>
      </c>
      <c r="W52" s="26">
        <f>STDEV(AC594:AC605)</f>
        <v>1.9916200462462563</v>
      </c>
      <c r="X52" s="26">
        <f t="shared" si="3"/>
        <v>9.4120296476511403</v>
      </c>
      <c r="Y52" s="26">
        <f t="shared" si="4"/>
        <v>5.4287895551586285</v>
      </c>
      <c r="Z52" s="28">
        <v>37773</v>
      </c>
      <c r="AA52" s="13"/>
      <c r="AB52" s="28">
        <v>21139</v>
      </c>
      <c r="AC52" s="26">
        <v>58.536017830797022</v>
      </c>
      <c r="AD52" s="26">
        <v>5.5154490326306663E-2</v>
      </c>
      <c r="AE52" s="26">
        <f t="shared" si="1"/>
        <v>3.2285242291892087</v>
      </c>
      <c r="AH52" s="13"/>
      <c r="AI52" s="13"/>
      <c r="AJ52" s="3">
        <v>2003</v>
      </c>
      <c r="AK52" s="13">
        <v>1.5714833269451896E-2</v>
      </c>
      <c r="AL52" s="13">
        <v>6.2092755845151407E-2</v>
      </c>
      <c r="AM52" s="13">
        <v>3.2196243771559982E-2</v>
      </c>
      <c r="AN52" s="13">
        <v>9.2755845151399008E-2</v>
      </c>
      <c r="AO52" s="13">
        <v>0.13798390187811421</v>
      </c>
      <c r="AP52" s="13">
        <v>0.26025297048677654</v>
      </c>
      <c r="AQ52" s="13">
        <v>5.327711766960521E-2</v>
      </c>
      <c r="AR52" s="13">
        <v>4.2545036412418552E-2</v>
      </c>
      <c r="AS52" s="13">
        <v>0.1387504791107704</v>
      </c>
      <c r="AT52" s="13">
        <v>5.1743963204292837E-2</v>
      </c>
      <c r="AU52" s="13">
        <v>9.2755845151399008E-2</v>
      </c>
      <c r="AV52" s="13">
        <v>1.9931008049060943E-2</v>
      </c>
      <c r="AW52" s="13">
        <v>1</v>
      </c>
      <c r="AX52" s="13"/>
      <c r="AY52" s="32">
        <v>2003</v>
      </c>
      <c r="AZ52" s="32">
        <v>0.41</v>
      </c>
      <c r="BA52" s="32">
        <v>1.62</v>
      </c>
      <c r="BB52" s="32">
        <v>0.84</v>
      </c>
      <c r="BC52" s="32">
        <v>2.42</v>
      </c>
      <c r="BD52" s="32">
        <v>3.6</v>
      </c>
      <c r="BE52" s="32">
        <v>6.79</v>
      </c>
      <c r="BF52" s="32">
        <v>1.39</v>
      </c>
      <c r="BG52" s="32">
        <v>1.1100000000000001</v>
      </c>
      <c r="BH52" s="32">
        <v>3.62</v>
      </c>
      <c r="BI52" s="32">
        <v>1.35</v>
      </c>
      <c r="BJ52" s="32">
        <v>2.42</v>
      </c>
      <c r="BK52" s="32">
        <v>0.52</v>
      </c>
      <c r="BL52" s="32">
        <v>26.09</v>
      </c>
      <c r="BM52" s="28"/>
      <c r="BN52" s="28"/>
    </row>
    <row r="53" spans="1:66" ht="15" x14ac:dyDescent="0.25">
      <c r="A53" s="26"/>
      <c r="B53" s="3"/>
      <c r="C53" s="26"/>
      <c r="Q53" s="13"/>
      <c r="R53" s="13"/>
      <c r="S53" s="13"/>
      <c r="T53" s="3">
        <v>2004</v>
      </c>
      <c r="U53" s="26">
        <f>SUM(AE606:AE617)</f>
        <v>8.172345055376832</v>
      </c>
      <c r="V53" s="26">
        <f>AVERAGE(AC606:AC617)</f>
        <v>7.7357403395446704</v>
      </c>
      <c r="W53" s="26">
        <f>STDEV(AC606:AC617)</f>
        <v>2.271828498990577</v>
      </c>
      <c r="X53" s="26">
        <f t="shared" si="3"/>
        <v>10.007568838535247</v>
      </c>
      <c r="Y53" s="26">
        <f t="shared" si="4"/>
        <v>5.4639118405540934</v>
      </c>
      <c r="Z53" s="28">
        <v>38139</v>
      </c>
      <c r="AA53" s="13"/>
      <c r="AB53" s="28">
        <v>21169</v>
      </c>
      <c r="AC53" s="26">
        <v>67.847891851490047</v>
      </c>
      <c r="AD53" s="26">
        <v>1.9347386658966213E-2</v>
      </c>
      <c r="AE53" s="26">
        <f t="shared" si="1"/>
        <v>1.312679397646501</v>
      </c>
      <c r="AH53" s="13"/>
      <c r="AI53" s="13"/>
      <c r="AJ53" s="3">
        <v>2004</v>
      </c>
      <c r="AK53" s="13">
        <v>3.4482758620689662E-2</v>
      </c>
      <c r="AL53" s="13">
        <v>4.9808429118773943E-2</v>
      </c>
      <c r="AM53" s="13">
        <v>0.12047679863771819</v>
      </c>
      <c r="AN53" s="13">
        <v>3.9165602383993192E-2</v>
      </c>
      <c r="AO53" s="13">
        <v>0.12941677309493402</v>
      </c>
      <c r="AP53" s="13">
        <v>0.13154533844189017</v>
      </c>
      <c r="AQ53" s="13">
        <v>0.11707109408258834</v>
      </c>
      <c r="AR53" s="13">
        <v>9.1528309919114523E-2</v>
      </c>
      <c r="AS53" s="13">
        <v>0.13793103448275865</v>
      </c>
      <c r="AT53" s="13">
        <v>1.9157088122605366E-2</v>
      </c>
      <c r="AU53" s="13">
        <v>0.11111111111111112</v>
      </c>
      <c r="AV53" s="13">
        <v>1.8305661983822906E-2</v>
      </c>
      <c r="AW53" s="13">
        <v>1</v>
      </c>
      <c r="AX53" s="13"/>
      <c r="AY53" s="32">
        <v>2004</v>
      </c>
      <c r="AZ53" s="32">
        <v>0.81</v>
      </c>
      <c r="BA53" s="32">
        <v>1.17</v>
      </c>
      <c r="BB53" s="32">
        <v>2.83</v>
      </c>
      <c r="BC53" s="32">
        <v>0.92</v>
      </c>
      <c r="BD53" s="32">
        <v>3.04</v>
      </c>
      <c r="BE53" s="32">
        <v>3.09</v>
      </c>
      <c r="BF53" s="32">
        <v>2.75</v>
      </c>
      <c r="BG53" s="32">
        <v>2.15</v>
      </c>
      <c r="BH53" s="32">
        <v>3.24</v>
      </c>
      <c r="BI53" s="32">
        <v>0.45</v>
      </c>
      <c r="BJ53" s="32">
        <v>2.61</v>
      </c>
      <c r="BK53" s="32">
        <v>0.43</v>
      </c>
      <c r="BL53" s="32">
        <v>23.49</v>
      </c>
      <c r="BM53" s="28"/>
      <c r="BN53" s="28"/>
    </row>
    <row r="54" spans="1:66" ht="15" x14ac:dyDescent="0.25">
      <c r="A54" s="26"/>
      <c r="B54" s="3"/>
      <c r="C54" s="26"/>
      <c r="Q54" s="13"/>
      <c r="R54" s="13"/>
      <c r="S54" s="13"/>
      <c r="T54" s="3">
        <v>2005</v>
      </c>
      <c r="U54" s="26">
        <f>SUM(AE618:AE629)</f>
        <v>7.1443422096691096</v>
      </c>
      <c r="V54" s="26">
        <f>AVERAGE(AC618:AC629)</f>
        <v>6.8013076300173125</v>
      </c>
      <c r="W54" s="26">
        <f>STDEV(AC618:AC629)</f>
        <v>1.1299407106247192</v>
      </c>
      <c r="X54" s="26">
        <f t="shared" si="3"/>
        <v>7.931248340642032</v>
      </c>
      <c r="Y54" s="26">
        <f t="shared" si="4"/>
        <v>5.6713669193925931</v>
      </c>
      <c r="Z54" s="28">
        <v>38504</v>
      </c>
      <c r="AA54" s="13"/>
      <c r="AB54" s="28">
        <v>21200</v>
      </c>
      <c r="AC54" s="26">
        <v>187.94816304401348</v>
      </c>
      <c r="AD54" s="26">
        <v>3.687315634218289E-2</v>
      </c>
      <c r="AE54" s="26">
        <f t="shared" si="1"/>
        <v>6.9302420001479899</v>
      </c>
      <c r="AH54" s="13"/>
      <c r="AI54" s="13"/>
      <c r="AJ54" s="3">
        <v>2005</v>
      </c>
      <c r="AK54" s="13">
        <v>4.1886945912972755E-2</v>
      </c>
      <c r="AL54" s="13">
        <v>9.0280601870679142E-2</v>
      </c>
      <c r="AM54" s="13">
        <v>2.6433509556730378E-2</v>
      </c>
      <c r="AN54" s="13">
        <v>9.0280601870679142E-2</v>
      </c>
      <c r="AO54" s="13">
        <v>8.8653924359495734E-2</v>
      </c>
      <c r="AP54" s="13">
        <v>0.11590077267181782</v>
      </c>
      <c r="AQ54" s="13">
        <v>0.21553477023180154</v>
      </c>
      <c r="AR54" s="13">
        <v>0.10370069133794224</v>
      </c>
      <c r="AS54" s="13">
        <v>1.1386742578283857E-2</v>
      </c>
      <c r="AT54" s="13">
        <v>0.11224074827165513</v>
      </c>
      <c r="AU54" s="13">
        <v>8.2553883692557936E-2</v>
      </c>
      <c r="AV54" s="13">
        <v>2.1146807645384305E-2</v>
      </c>
      <c r="AW54" s="13">
        <v>1</v>
      </c>
      <c r="AX54" s="13"/>
      <c r="AY54" s="32">
        <v>2005</v>
      </c>
      <c r="AZ54" s="32">
        <v>1.03</v>
      </c>
      <c r="BA54" s="32">
        <v>2.2200000000000002</v>
      </c>
      <c r="BB54" s="32">
        <v>0.65</v>
      </c>
      <c r="BC54" s="32">
        <v>2.2200000000000002</v>
      </c>
      <c r="BD54" s="32">
        <v>2.1800000000000002</v>
      </c>
      <c r="BE54" s="32">
        <v>2.85</v>
      </c>
      <c r="BF54" s="32">
        <v>5.3</v>
      </c>
      <c r="BG54" s="32">
        <v>2.5499999999999998</v>
      </c>
      <c r="BH54" s="32">
        <v>0.28000000000000003</v>
      </c>
      <c r="BI54" s="32">
        <v>2.76</v>
      </c>
      <c r="BJ54" s="32">
        <v>2.0299999999999998</v>
      </c>
      <c r="BK54" s="32">
        <v>0.52</v>
      </c>
      <c r="BL54" s="32">
        <v>24.59</v>
      </c>
      <c r="BM54" s="28"/>
      <c r="BN54" s="28"/>
    </row>
    <row r="55" spans="1:66" ht="15" x14ac:dyDescent="0.25">
      <c r="A55" s="26"/>
      <c r="B55" s="3"/>
      <c r="C55" s="26"/>
      <c r="Q55" s="13"/>
      <c r="R55" s="13"/>
      <c r="S55" s="13"/>
      <c r="T55" s="3">
        <v>2006</v>
      </c>
      <c r="U55" s="26">
        <f>SUM(AE630:AE641)</f>
        <v>7.4124926156548296</v>
      </c>
      <c r="V55" s="26">
        <f>AVERAGE(AC630:AC641)</f>
        <v>7.4649548143826818</v>
      </c>
      <c r="W55" s="26">
        <f>STDEV(AC630:AC641)</f>
        <v>1.6912810258519535</v>
      </c>
      <c r="X55" s="26">
        <f t="shared" si="3"/>
        <v>9.1562358402346362</v>
      </c>
      <c r="Y55" s="26">
        <f t="shared" si="4"/>
        <v>5.7736737885307283</v>
      </c>
      <c r="Z55" s="28">
        <v>38869</v>
      </c>
      <c r="AA55" s="13"/>
      <c r="AB55" s="28">
        <v>21231</v>
      </c>
      <c r="AC55" s="26">
        <v>211.91061555374321</v>
      </c>
      <c r="AD55" s="26">
        <v>8.4955752212389379E-2</v>
      </c>
      <c r="AE55" s="26">
        <f t="shared" si="1"/>
        <v>18.003025746158716</v>
      </c>
      <c r="AH55" s="13"/>
      <c r="AI55" s="13"/>
      <c r="AJ55" s="3">
        <v>2006</v>
      </c>
      <c r="AK55" s="13">
        <v>3.687196110210697E-2</v>
      </c>
      <c r="AL55" s="13">
        <v>2.836304700162075E-3</v>
      </c>
      <c r="AM55" s="13">
        <v>0.12277147487844407</v>
      </c>
      <c r="AN55" s="13">
        <v>0.15518638573743923</v>
      </c>
      <c r="AO55" s="13">
        <v>8.4683954619124799E-2</v>
      </c>
      <c r="AP55" s="13">
        <v>2.6337115072933549E-2</v>
      </c>
      <c r="AQ55" s="13">
        <v>8.4278768233387369E-2</v>
      </c>
      <c r="AR55" s="13">
        <v>0.16410048622366288</v>
      </c>
      <c r="AS55" s="13">
        <v>0.15923824959481361</v>
      </c>
      <c r="AT55" s="13">
        <v>3.6466774716369534E-2</v>
      </c>
      <c r="AU55" s="13">
        <v>3.6466774716369531E-3</v>
      </c>
      <c r="AV55" s="13">
        <v>0.12358184764991896</v>
      </c>
      <c r="AW55" s="13">
        <v>1</v>
      </c>
      <c r="AX55" s="13"/>
      <c r="AY55" s="32">
        <v>2006</v>
      </c>
      <c r="AZ55" s="32">
        <v>0.91</v>
      </c>
      <c r="BA55" s="32">
        <v>7.0000000000000007E-2</v>
      </c>
      <c r="BB55" s="32">
        <v>3.03</v>
      </c>
      <c r="BC55" s="32">
        <v>3.83</v>
      </c>
      <c r="BD55" s="32">
        <v>2.09</v>
      </c>
      <c r="BE55" s="32">
        <v>0.65</v>
      </c>
      <c r="BF55" s="32">
        <v>2.08</v>
      </c>
      <c r="BG55" s="32">
        <v>4.05</v>
      </c>
      <c r="BH55" s="32">
        <v>3.93</v>
      </c>
      <c r="BI55" s="32">
        <v>0.9</v>
      </c>
      <c r="BJ55" s="32">
        <v>0.09</v>
      </c>
      <c r="BK55" s="32">
        <v>3.05</v>
      </c>
      <c r="BL55" s="32">
        <v>24.68</v>
      </c>
      <c r="BM55" s="28"/>
      <c r="BN55" s="28"/>
    </row>
    <row r="56" spans="1:66" ht="15" x14ac:dyDescent="0.25">
      <c r="A56" s="26"/>
      <c r="B56" s="3"/>
      <c r="C56" s="26"/>
      <c r="Q56" s="13"/>
      <c r="R56" s="13"/>
      <c r="S56" s="13"/>
      <c r="T56" s="3">
        <v>2007</v>
      </c>
      <c r="U56" s="26">
        <f>SUM(AE642:AE653)</f>
        <v>6.4288090288373914</v>
      </c>
      <c r="V56" s="26">
        <f>AVERAGE(AC642:AC653)</f>
        <v>6.4161681250846456</v>
      </c>
      <c r="W56" s="26">
        <f>STDEV(AC642:AC653)</f>
        <v>1.1562081693353312</v>
      </c>
      <c r="X56" s="26">
        <f t="shared" si="3"/>
        <v>7.5723762944199766</v>
      </c>
      <c r="Y56" s="26">
        <f t="shared" si="4"/>
        <v>5.2599599557493146</v>
      </c>
      <c r="Z56" s="28">
        <v>39234</v>
      </c>
      <c r="AA56" s="13"/>
      <c r="AB56" s="28">
        <v>21259</v>
      </c>
      <c r="AC56" s="26">
        <v>211.91061555374321</v>
      </c>
      <c r="AD56" s="26">
        <v>5.3392330383480832E-2</v>
      </c>
      <c r="AE56" s="26">
        <f t="shared" si="1"/>
        <v>11.31440159741225</v>
      </c>
      <c r="AH56" s="13"/>
      <c r="AI56" s="13"/>
      <c r="AJ56" s="3">
        <v>2007</v>
      </c>
      <c r="AK56" s="13">
        <v>1.8104667609618104E-2</v>
      </c>
      <c r="AL56" s="13">
        <v>3.7057991513437055E-2</v>
      </c>
      <c r="AM56" s="13">
        <v>7.9490806223479496E-2</v>
      </c>
      <c r="AN56" s="13">
        <v>9.7312588401697306E-2</v>
      </c>
      <c r="AO56" s="13">
        <v>0.22998585572843</v>
      </c>
      <c r="AP56" s="13">
        <v>6.4497878359264488E-2</v>
      </c>
      <c r="AQ56" s="13">
        <v>3.4512022630834513E-2</v>
      </c>
      <c r="AR56" s="13">
        <v>0.16407355021216405</v>
      </c>
      <c r="AS56" s="13">
        <v>8.7694483734087697E-2</v>
      </c>
      <c r="AT56" s="13">
        <v>0.12729844413012728</v>
      </c>
      <c r="AU56" s="13">
        <v>1.4144271570014145E-3</v>
      </c>
      <c r="AV56" s="13">
        <v>5.9123055162659116E-2</v>
      </c>
      <c r="AW56" s="13">
        <v>1</v>
      </c>
      <c r="AX56" s="13"/>
      <c r="AY56" s="32">
        <v>2007</v>
      </c>
      <c r="AZ56" s="32">
        <v>0.64</v>
      </c>
      <c r="BA56" s="32">
        <v>1.31</v>
      </c>
      <c r="BB56" s="32">
        <v>2.81</v>
      </c>
      <c r="BC56" s="32">
        <v>3.44</v>
      </c>
      <c r="BD56" s="32">
        <v>8.1300000000000008</v>
      </c>
      <c r="BE56" s="32">
        <v>2.2799999999999998</v>
      </c>
      <c r="BF56" s="32">
        <v>1.22</v>
      </c>
      <c r="BG56" s="32">
        <v>5.8</v>
      </c>
      <c r="BH56" s="32">
        <v>3.1</v>
      </c>
      <c r="BI56" s="32">
        <v>4.5</v>
      </c>
      <c r="BJ56" s="32">
        <v>0.05</v>
      </c>
      <c r="BK56" s="32">
        <v>2.09</v>
      </c>
      <c r="BL56" s="32">
        <v>35.35</v>
      </c>
      <c r="BM56" s="28"/>
      <c r="BN56" s="28"/>
    </row>
    <row r="57" spans="1:66" ht="15" x14ac:dyDescent="0.25">
      <c r="A57" s="26"/>
      <c r="B57" s="3"/>
      <c r="C57" s="26"/>
      <c r="Q57" s="13"/>
      <c r="R57" s="13"/>
      <c r="S57" s="13"/>
      <c r="T57" s="3">
        <v>2008</v>
      </c>
      <c r="U57" s="26">
        <f>SUM(AE654:AE665)</f>
        <v>7.4806739659036738</v>
      </c>
      <c r="V57" s="26">
        <f>AVERAGE(AC654:AC665)</f>
        <v>7.0863877679629654</v>
      </c>
      <c r="W57" s="26">
        <f>STDEV(AC654:AC665)</f>
        <v>1.687723538201015</v>
      </c>
      <c r="X57" s="26">
        <f t="shared" si="3"/>
        <v>8.7741113061639808</v>
      </c>
      <c r="Y57" s="26">
        <f t="shared" si="4"/>
        <v>5.39866422976195</v>
      </c>
      <c r="Z57" s="28">
        <v>39600</v>
      </c>
      <c r="AA57" s="13"/>
      <c r="AB57" s="28">
        <v>21290</v>
      </c>
      <c r="AC57" s="26">
        <v>297.39431947757009</v>
      </c>
      <c r="AD57" s="26">
        <v>7.6696165191740412E-2</v>
      </c>
      <c r="AE57" s="26">
        <f t="shared" si="1"/>
        <v>22.80900385373694</v>
      </c>
      <c r="AH57" s="13"/>
      <c r="AI57" s="13"/>
      <c r="AJ57" s="3">
        <v>2008</v>
      </c>
      <c r="AK57" s="13">
        <v>1.2607449856733524E-2</v>
      </c>
      <c r="AL57" s="13">
        <v>1.5759312320916909E-2</v>
      </c>
      <c r="AM57" s="13">
        <v>3.2378223495702005E-2</v>
      </c>
      <c r="AN57" s="13">
        <v>0.10888252148997135</v>
      </c>
      <c r="AO57" s="13">
        <v>0.1180515759312321</v>
      </c>
      <c r="AP57" s="13">
        <v>0.24613180515759314</v>
      </c>
      <c r="AQ57" s="13">
        <v>0.1025787965616046</v>
      </c>
      <c r="AR57" s="13">
        <v>5.1002865329512898E-2</v>
      </c>
      <c r="AS57" s="13">
        <v>0.1174785100286533</v>
      </c>
      <c r="AT57" s="13">
        <v>0.13724928366762179</v>
      </c>
      <c r="AU57" s="13">
        <v>3.4957020057306588E-2</v>
      </c>
      <c r="AV57" s="13">
        <v>2.2922636103151865E-2</v>
      </c>
      <c r="AW57" s="13">
        <v>1</v>
      </c>
      <c r="AX57" s="13"/>
      <c r="AY57" s="32">
        <v>2008</v>
      </c>
      <c r="AZ57" s="32">
        <v>0.44</v>
      </c>
      <c r="BA57" s="32">
        <v>0.55000000000000004</v>
      </c>
      <c r="BB57" s="32">
        <v>1.1299999999999999</v>
      </c>
      <c r="BC57" s="32">
        <v>3.8</v>
      </c>
      <c r="BD57" s="32">
        <v>4.12</v>
      </c>
      <c r="BE57" s="32">
        <v>8.59</v>
      </c>
      <c r="BF57" s="32">
        <v>3.58</v>
      </c>
      <c r="BG57" s="32">
        <v>1.78</v>
      </c>
      <c r="BH57" s="32">
        <v>4.0999999999999996</v>
      </c>
      <c r="BI57" s="32">
        <v>4.79</v>
      </c>
      <c r="BJ57" s="32">
        <v>1.22</v>
      </c>
      <c r="BK57" s="32">
        <v>0.8</v>
      </c>
      <c r="BL57" s="32">
        <v>34.9</v>
      </c>
      <c r="BM57" s="28"/>
      <c r="BN57" s="28"/>
    </row>
    <row r="58" spans="1:66" ht="15" x14ac:dyDescent="0.25">
      <c r="A58" s="26"/>
      <c r="B58" s="3"/>
      <c r="C58" s="26"/>
      <c r="Q58" s="13"/>
      <c r="R58" s="13"/>
      <c r="S58" s="13"/>
      <c r="T58" s="3">
        <v>2009</v>
      </c>
      <c r="U58" s="26">
        <f>SUM(AE666:AE677)</f>
        <v>7.1555536381534477</v>
      </c>
      <c r="V58" s="26">
        <f>AVERAGE(AC666:AC677)</f>
        <v>7.4754440664705326</v>
      </c>
      <c r="W58" s="26">
        <f>STDEV(AC666:AC677)</f>
        <v>1.4923774408905288</v>
      </c>
      <c r="X58" s="26">
        <f t="shared" si="3"/>
        <v>8.9678215073610623</v>
      </c>
      <c r="Y58" s="26">
        <f t="shared" si="4"/>
        <v>5.9830666255800038</v>
      </c>
      <c r="Z58" s="28">
        <v>39965</v>
      </c>
      <c r="AA58" s="13"/>
      <c r="AB58" s="28">
        <v>21320</v>
      </c>
      <c r="AC58" s="26">
        <v>429.73290575352229</v>
      </c>
      <c r="AD58" s="26">
        <v>6.3716814159292048E-2</v>
      </c>
      <c r="AE58" s="26">
        <f t="shared" si="1"/>
        <v>27.381211694029744</v>
      </c>
      <c r="AH58" s="13"/>
      <c r="AI58" s="13"/>
      <c r="AJ58" s="3">
        <v>2009</v>
      </c>
      <c r="AK58" s="13">
        <v>1.6464471403812825E-2</v>
      </c>
      <c r="AL58" s="13">
        <v>2.7729636048526865E-2</v>
      </c>
      <c r="AM58" s="13">
        <v>7.7989601386481804E-3</v>
      </c>
      <c r="AN58" s="13">
        <v>6.5857885615251299E-2</v>
      </c>
      <c r="AO58" s="13">
        <v>5.0693240901213174E-2</v>
      </c>
      <c r="AP58" s="13">
        <v>0.26776429809358754</v>
      </c>
      <c r="AQ58" s="13">
        <v>7.9722703639514739E-2</v>
      </c>
      <c r="AR58" s="13">
        <v>0.13864818024263434</v>
      </c>
      <c r="AS58" s="13">
        <v>5.415944540727903E-2</v>
      </c>
      <c r="AT58" s="13">
        <v>0.1837088388214905</v>
      </c>
      <c r="AU58" s="13">
        <v>2.5996533795493936E-3</v>
      </c>
      <c r="AV58" s="13">
        <v>0.1048526863084922</v>
      </c>
      <c r="AW58" s="13">
        <v>1</v>
      </c>
      <c r="AX58" s="13"/>
      <c r="AY58" s="32">
        <v>2009</v>
      </c>
      <c r="AZ58" s="32">
        <v>0.38</v>
      </c>
      <c r="BA58" s="32">
        <v>0.64</v>
      </c>
      <c r="BB58" s="32">
        <v>0.18</v>
      </c>
      <c r="BC58" s="32">
        <v>1.52</v>
      </c>
      <c r="BD58" s="32">
        <v>1.17</v>
      </c>
      <c r="BE58" s="32">
        <v>6.18</v>
      </c>
      <c r="BF58" s="32">
        <v>1.84</v>
      </c>
      <c r="BG58" s="32">
        <v>3.2</v>
      </c>
      <c r="BH58" s="32">
        <v>1.25</v>
      </c>
      <c r="BI58" s="32">
        <v>4.24</v>
      </c>
      <c r="BJ58" s="32">
        <v>0.06</v>
      </c>
      <c r="BK58" s="32">
        <v>2.42</v>
      </c>
      <c r="BL58" s="32">
        <v>23.08</v>
      </c>
      <c r="BM58" s="28"/>
      <c r="BN58" s="28"/>
    </row>
    <row r="59" spans="1:66" ht="15" x14ac:dyDescent="0.25">
      <c r="A59" s="26"/>
      <c r="B59" s="3"/>
      <c r="C59" s="26"/>
      <c r="Q59" s="13"/>
      <c r="R59" s="13"/>
      <c r="S59" s="13"/>
      <c r="T59" s="3">
        <v>2010</v>
      </c>
      <c r="U59" s="26">
        <f>SUM(AE678:AE689)</f>
        <v>8.3258970696271106</v>
      </c>
      <c r="V59" s="26">
        <f>AVERAGE(AC678:AC689)</f>
        <v>7.8093073111929456</v>
      </c>
      <c r="W59" s="26">
        <f>STDEV(AC678:AC689)</f>
        <v>2.5002154714020479</v>
      </c>
      <c r="X59" s="26">
        <f t="shared" si="3"/>
        <v>10.309522782594993</v>
      </c>
      <c r="Y59" s="26">
        <f t="shared" si="4"/>
        <v>5.3090918397908977</v>
      </c>
      <c r="Z59" s="28">
        <v>40330</v>
      </c>
      <c r="AA59" s="13"/>
      <c r="AB59" s="28">
        <v>21351</v>
      </c>
      <c r="AC59" s="26">
        <v>633.19336870412235</v>
      </c>
      <c r="AD59" s="26">
        <v>3.3628318584070796E-2</v>
      </c>
      <c r="AE59" s="26">
        <f t="shared" si="1"/>
        <v>21.293228328103229</v>
      </c>
      <c r="AH59" s="13"/>
      <c r="AI59" s="13"/>
      <c r="AJ59" s="3">
        <v>2010</v>
      </c>
      <c r="AK59" s="13">
        <v>2.3823358512492735E-2</v>
      </c>
      <c r="AL59" s="13">
        <v>2.8762347472399766E-2</v>
      </c>
      <c r="AM59" s="13">
        <v>5.1423590935502611E-2</v>
      </c>
      <c r="AN59" s="13">
        <v>7.3503776873910506E-2</v>
      </c>
      <c r="AO59" s="13">
        <v>0.10749564206856478</v>
      </c>
      <c r="AP59" s="13">
        <v>0.28762347472399769</v>
      </c>
      <c r="AQ59" s="13">
        <v>0.1693782684485764</v>
      </c>
      <c r="AR59" s="13">
        <v>8.1638582219639738E-2</v>
      </c>
      <c r="AS59" s="13">
        <v>0.10836722835560719</v>
      </c>
      <c r="AT59" s="13">
        <v>3.7768739105171413E-3</v>
      </c>
      <c r="AU59" s="13">
        <v>5.7234166182452056E-2</v>
      </c>
      <c r="AV59" s="13">
        <v>6.9726902963393369E-3</v>
      </c>
      <c r="AW59" s="13">
        <v>1</v>
      </c>
      <c r="AX59" s="13"/>
      <c r="AY59" s="32">
        <v>2010</v>
      </c>
      <c r="AZ59" s="32">
        <v>0.82</v>
      </c>
      <c r="BA59" s="32">
        <v>0.99</v>
      </c>
      <c r="BB59" s="32">
        <v>1.77</v>
      </c>
      <c r="BC59" s="32">
        <v>2.5299999999999998</v>
      </c>
      <c r="BD59" s="32">
        <v>3.7</v>
      </c>
      <c r="BE59" s="32">
        <v>9.9</v>
      </c>
      <c r="BF59" s="32">
        <v>5.83</v>
      </c>
      <c r="BG59" s="32">
        <v>2.81</v>
      </c>
      <c r="BH59" s="32">
        <v>3.73</v>
      </c>
      <c r="BI59" s="32">
        <v>0.13</v>
      </c>
      <c r="BJ59" s="32">
        <v>1.97</v>
      </c>
      <c r="BK59" s="32">
        <v>0.24</v>
      </c>
      <c r="BL59" s="32">
        <v>34.42</v>
      </c>
      <c r="BM59" s="28"/>
      <c r="BN59" s="28"/>
    </row>
    <row r="60" spans="1:66" ht="15" x14ac:dyDescent="0.25">
      <c r="A60" s="26"/>
      <c r="B60" s="3"/>
      <c r="C60" s="26"/>
      <c r="I60" s="34"/>
      <c r="J60" s="35"/>
      <c r="K60" s="35"/>
      <c r="L60" s="35"/>
      <c r="M60" s="35"/>
      <c r="N60" s="35"/>
      <c r="O60" s="35"/>
      <c r="P60" s="35"/>
      <c r="Q60" s="36"/>
      <c r="R60" s="37"/>
      <c r="T60" s="3">
        <v>2011</v>
      </c>
      <c r="U60" s="26">
        <f>SUM(AE690:AE701)</f>
        <v>7.764194233963587</v>
      </c>
      <c r="V60" s="26">
        <f>AVERAGE(AC690:AC701)</f>
        <v>7.1052572795565476</v>
      </c>
      <c r="W60" s="26">
        <f>STDEV(AC690:AC701)</f>
        <v>2.3637423186718491</v>
      </c>
      <c r="X60" s="26">
        <f t="shared" si="3"/>
        <v>9.4689995982283968</v>
      </c>
      <c r="Y60" s="26">
        <f t="shared" si="4"/>
        <v>4.7415149608846985</v>
      </c>
      <c r="Z60" s="28">
        <v>40695</v>
      </c>
      <c r="AA60" s="13"/>
      <c r="AB60" s="28">
        <v>21381</v>
      </c>
      <c r="AC60" s="26">
        <v>597.03155749317648</v>
      </c>
      <c r="AD60" s="26">
        <v>0.33628318584070799</v>
      </c>
      <c r="AE60" s="26">
        <f t="shared" si="1"/>
        <v>200.77167420124519</v>
      </c>
      <c r="AH60" s="13"/>
      <c r="AI60" s="13"/>
      <c r="AJ60" s="3">
        <v>2011</v>
      </c>
      <c r="AK60" s="13">
        <v>3.6681522111758659E-2</v>
      </c>
      <c r="AL60" s="13">
        <v>2.7082619129242372E-2</v>
      </c>
      <c r="AM60" s="13">
        <v>2.2625985601645526E-2</v>
      </c>
      <c r="AN60" s="13">
        <v>0.11210147411724374</v>
      </c>
      <c r="AO60" s="13">
        <v>0.2056907781967775</v>
      </c>
      <c r="AP60" s="13">
        <v>0.11792937949948576</v>
      </c>
      <c r="AQ60" s="13">
        <v>5.3136784367500856E-2</v>
      </c>
      <c r="AR60" s="13">
        <v>0.23620157696263283</v>
      </c>
      <c r="AS60" s="13">
        <v>4.5594789166952351E-2</v>
      </c>
      <c r="AT60" s="13">
        <v>3.1882070620500517E-2</v>
      </c>
      <c r="AU60" s="13">
        <v>5.6907781967775108E-2</v>
      </c>
      <c r="AV60" s="13">
        <v>5.4165238258484745E-2</v>
      </c>
      <c r="AW60" s="13">
        <v>1</v>
      </c>
      <c r="AX60" s="13"/>
      <c r="AY60" s="32">
        <v>2011</v>
      </c>
      <c r="AZ60" s="32">
        <v>1.07</v>
      </c>
      <c r="BA60" s="32">
        <v>0.79</v>
      </c>
      <c r="BB60" s="32">
        <v>0.66</v>
      </c>
      <c r="BC60" s="32">
        <v>3.27</v>
      </c>
      <c r="BD60" s="32">
        <v>6</v>
      </c>
      <c r="BE60" s="32">
        <v>3.44</v>
      </c>
      <c r="BF60" s="32">
        <v>1.55</v>
      </c>
      <c r="BG60" s="32">
        <v>6.89</v>
      </c>
      <c r="BH60" s="32">
        <v>1.33</v>
      </c>
      <c r="BI60" s="32">
        <v>0.93</v>
      </c>
      <c r="BJ60" s="32">
        <v>1.66</v>
      </c>
      <c r="BK60" s="32">
        <v>1.58</v>
      </c>
      <c r="BL60" s="32">
        <v>29.17</v>
      </c>
      <c r="BM60" s="28"/>
      <c r="BN60" s="28"/>
    </row>
    <row r="61" spans="1:66" ht="15" x14ac:dyDescent="0.25">
      <c r="A61" s="26"/>
      <c r="B61" s="3"/>
      <c r="C61" s="26"/>
      <c r="I61" s="34"/>
      <c r="J61" s="35"/>
      <c r="K61" s="35"/>
      <c r="L61" s="35"/>
      <c r="M61" s="35"/>
      <c r="N61" s="35"/>
      <c r="O61" s="35"/>
      <c r="P61" s="35"/>
      <c r="Q61" s="36"/>
      <c r="R61" s="37"/>
      <c r="T61" s="3">
        <v>2012</v>
      </c>
      <c r="U61" s="26">
        <f>SUM(AE702:AE713)</f>
        <v>7.6477600094351565</v>
      </c>
      <c r="V61" s="26">
        <f>AVERAGE(AC702:AC713)</f>
        <v>6.5883324337384153</v>
      </c>
      <c r="W61" s="26">
        <f>STDEV(AC702:AC713)</f>
        <v>2.5627076591653548</v>
      </c>
      <c r="X61" s="26">
        <f t="shared" si="3"/>
        <v>9.1510400929037701</v>
      </c>
      <c r="Y61" s="26">
        <f t="shared" si="4"/>
        <v>4.0256247745730604</v>
      </c>
      <c r="Z61" s="28">
        <v>41061</v>
      </c>
      <c r="AA61" s="13"/>
      <c r="AB61" s="28">
        <v>21412</v>
      </c>
      <c r="AC61" s="26">
        <v>1080.7575041522905</v>
      </c>
      <c r="AD61" s="26">
        <v>8.4365781710914453E-2</v>
      </c>
      <c r="AE61" s="26">
        <f t="shared" si="1"/>
        <v>91.178951677744863</v>
      </c>
      <c r="AH61" s="13"/>
      <c r="AI61" s="13"/>
      <c r="AJ61" s="3">
        <v>2012</v>
      </c>
      <c r="AK61" s="13">
        <v>8.3594566353187034E-3</v>
      </c>
      <c r="AL61" s="13">
        <v>0.109717868338558</v>
      </c>
      <c r="AM61" s="13">
        <v>4.649947753396029E-2</v>
      </c>
      <c r="AN61" s="13">
        <v>0.18234064785788925</v>
      </c>
      <c r="AO61" s="13">
        <v>0.15673981191222569</v>
      </c>
      <c r="AP61" s="13">
        <v>0.18652037617554856</v>
      </c>
      <c r="AQ61" s="13">
        <v>1.7241379310344827E-2</v>
      </c>
      <c r="AR61" s="13">
        <v>1.5673981191222569E-2</v>
      </c>
      <c r="AS61" s="13">
        <v>9.0386624869383481E-2</v>
      </c>
      <c r="AT61" s="13">
        <v>0.10031347962382445</v>
      </c>
      <c r="AU61" s="13">
        <v>7.8369905956112845E-3</v>
      </c>
      <c r="AV61" s="13">
        <v>7.8369905956112845E-2</v>
      </c>
      <c r="AW61" s="13">
        <v>1</v>
      </c>
      <c r="AX61" s="13"/>
      <c r="AY61" s="32">
        <v>2012</v>
      </c>
      <c r="AZ61" s="32">
        <v>0.16</v>
      </c>
      <c r="BA61" s="32">
        <v>2.1</v>
      </c>
      <c r="BB61" s="32">
        <v>0.89</v>
      </c>
      <c r="BC61" s="32">
        <v>3.49</v>
      </c>
      <c r="BD61" s="32">
        <v>3</v>
      </c>
      <c r="BE61" s="32">
        <v>3.57</v>
      </c>
      <c r="BF61" s="32">
        <v>0.33</v>
      </c>
      <c r="BG61" s="32">
        <v>0.3</v>
      </c>
      <c r="BH61" s="32">
        <v>1.73</v>
      </c>
      <c r="BI61" s="32">
        <v>1.92</v>
      </c>
      <c r="BJ61" s="32">
        <v>0.15</v>
      </c>
      <c r="BK61" s="32">
        <v>1.5</v>
      </c>
      <c r="BL61" s="32">
        <v>19.14</v>
      </c>
      <c r="BM61" s="28"/>
      <c r="BN61" s="28"/>
    </row>
    <row r="62" spans="1:66" x14ac:dyDescent="0.2">
      <c r="B62" s="3"/>
      <c r="C62" s="26"/>
      <c r="I62" s="34"/>
      <c r="J62" s="35"/>
      <c r="K62" s="35"/>
      <c r="L62" s="35"/>
      <c r="M62" s="35"/>
      <c r="N62" s="35"/>
      <c r="O62" s="35"/>
      <c r="P62" s="35"/>
      <c r="Q62" s="36"/>
      <c r="R62" s="37"/>
      <c r="U62" s="13"/>
      <c r="V62" s="13"/>
      <c r="W62" s="13"/>
      <c r="X62" s="13"/>
      <c r="Y62" s="13"/>
      <c r="AA62" s="13"/>
      <c r="AB62" s="28">
        <v>21443</v>
      </c>
      <c r="AC62" s="26">
        <v>252.90564414128849</v>
      </c>
      <c r="AD62" s="26">
        <v>0.2</v>
      </c>
      <c r="AE62" s="26">
        <f t="shared" si="1"/>
        <v>50.581128828257704</v>
      </c>
      <c r="AH62" s="13"/>
      <c r="AI62" s="13"/>
    </row>
    <row r="63" spans="1:66" x14ac:dyDescent="0.2">
      <c r="B63" s="3"/>
      <c r="C63" s="26"/>
      <c r="J63" s="34"/>
      <c r="K63" s="35"/>
      <c r="L63" s="35"/>
      <c r="M63" s="35"/>
      <c r="N63" s="35"/>
      <c r="O63" s="38"/>
      <c r="P63" s="35"/>
      <c r="Q63" s="39"/>
      <c r="R63" s="37"/>
      <c r="S63" s="13"/>
      <c r="U63" s="13"/>
      <c r="V63" s="13"/>
      <c r="W63" s="13"/>
      <c r="X63" s="13"/>
      <c r="Y63" s="13"/>
      <c r="AA63" s="13"/>
      <c r="AB63" s="28">
        <v>21473</v>
      </c>
      <c r="AC63" s="26">
        <v>110.08906788611245</v>
      </c>
      <c r="AD63" s="26">
        <v>1.4749262536873158E-3</v>
      </c>
      <c r="AE63" s="26">
        <f t="shared" si="1"/>
        <v>0.16237325646919243</v>
      </c>
      <c r="AH63" s="13"/>
      <c r="AI63" s="13"/>
    </row>
    <row r="64" spans="1:66" x14ac:dyDescent="0.2">
      <c r="B64" s="3"/>
      <c r="C64" s="26"/>
      <c r="Q64" s="13"/>
      <c r="R64" s="13"/>
      <c r="S64" s="13"/>
      <c r="U64" s="13"/>
      <c r="V64" s="13"/>
      <c r="W64" s="13"/>
      <c r="X64" s="13"/>
      <c r="Y64" s="13"/>
      <c r="AA64" s="13"/>
      <c r="AB64" s="28">
        <v>21504</v>
      </c>
      <c r="AC64" s="26">
        <v>182.69415072861989</v>
      </c>
      <c r="AD64" s="26">
        <v>2.6253687315634221E-2</v>
      </c>
      <c r="AE64" s="26">
        <f t="shared" si="1"/>
        <v>4.7963951076245346</v>
      </c>
      <c r="AH64" s="13"/>
      <c r="AI64" s="13"/>
    </row>
    <row r="65" spans="2:66" x14ac:dyDescent="0.2">
      <c r="B65" s="3"/>
      <c r="C65" s="26"/>
      <c r="Q65" s="13"/>
      <c r="R65" s="13"/>
      <c r="S65" s="13"/>
      <c r="U65" s="13"/>
      <c r="V65" s="13"/>
      <c r="W65" s="13"/>
      <c r="X65" s="13"/>
      <c r="Y65" s="13"/>
      <c r="AA65" s="13"/>
      <c r="AB65" s="28">
        <v>21534</v>
      </c>
      <c r="AC65" s="26">
        <v>451.65488608635337</v>
      </c>
      <c r="AD65" s="26">
        <v>2.359882005899705E-3</v>
      </c>
      <c r="AE65" s="26">
        <f t="shared" si="1"/>
        <v>1.0658522385518663</v>
      </c>
      <c r="AH65" s="13"/>
      <c r="AI65" s="13"/>
    </row>
    <row r="66" spans="2:66" x14ac:dyDescent="0.2">
      <c r="B66" s="3"/>
      <c r="C66" s="26"/>
      <c r="Q66" s="13"/>
      <c r="R66" s="13"/>
      <c r="S66" s="13"/>
      <c r="U66" s="13"/>
      <c r="V66" s="13"/>
      <c r="W66" s="13"/>
      <c r="X66" s="13"/>
      <c r="Y66" s="13"/>
      <c r="AA66" s="13"/>
      <c r="AB66" s="28">
        <v>21565</v>
      </c>
      <c r="AC66" s="26">
        <v>547.01578107674084</v>
      </c>
      <c r="AD66" s="26">
        <v>3.4598897734231478E-2</v>
      </c>
      <c r="AE66" s="26">
        <f t="shared" ref="AE66:AE129" si="6">AC66*AD66</f>
        <v>18.926143068484912</v>
      </c>
      <c r="AH66" s="13"/>
      <c r="AI66" s="13"/>
    </row>
    <row r="67" spans="2:66" x14ac:dyDescent="0.2">
      <c r="B67" s="3"/>
      <c r="C67" s="26"/>
      <c r="Q67" s="13"/>
      <c r="R67" s="13"/>
      <c r="S67" s="13"/>
      <c r="U67" s="13"/>
      <c r="V67" s="13"/>
      <c r="W67" s="13"/>
      <c r="X67" s="13"/>
      <c r="Y67" s="13"/>
      <c r="AA67" s="13"/>
      <c r="AB67" s="28">
        <v>21596</v>
      </c>
      <c r="AC67" s="26">
        <v>657.02498117954451</v>
      </c>
      <c r="AD67" s="26">
        <v>2.7250459277403556E-2</v>
      </c>
      <c r="AE67" s="26">
        <f t="shared" si="6"/>
        <v>17.904232493870015</v>
      </c>
      <c r="AH67" s="13"/>
      <c r="AI67" s="13"/>
    </row>
    <row r="68" spans="2:66" x14ac:dyDescent="0.2">
      <c r="B68" s="3"/>
      <c r="C68" s="26"/>
      <c r="Q68" s="13"/>
      <c r="R68" s="13"/>
      <c r="S68" s="13"/>
      <c r="U68" s="13"/>
      <c r="V68" s="13"/>
      <c r="W68" s="13"/>
      <c r="X68" s="13"/>
      <c r="Y68" s="13"/>
      <c r="AA68" s="13"/>
      <c r="AB68" s="28">
        <v>21624</v>
      </c>
      <c r="AC68" s="26">
        <v>917.59809032228077</v>
      </c>
      <c r="AD68" s="26">
        <v>0.13962033067973056</v>
      </c>
      <c r="AE68" s="26">
        <f t="shared" si="6"/>
        <v>128.11534880188611</v>
      </c>
      <c r="AH68" s="13"/>
      <c r="AI68" s="13"/>
    </row>
    <row r="69" spans="2:66" x14ac:dyDescent="0.2">
      <c r="B69" s="3"/>
      <c r="C69" s="26"/>
      <c r="Q69" s="13"/>
      <c r="R69" s="13"/>
      <c r="S69" s="13"/>
      <c r="U69" s="13"/>
      <c r="V69" s="13"/>
      <c r="W69" s="13"/>
      <c r="X69" s="13"/>
      <c r="Y69" s="13"/>
      <c r="AA69" s="13"/>
      <c r="AB69" s="28">
        <v>21655</v>
      </c>
      <c r="AC69" s="26">
        <v>738.43378475015834</v>
      </c>
      <c r="AD69" s="26">
        <v>6.6135946111451321E-2</v>
      </c>
      <c r="AE69" s="26">
        <f t="shared" si="6"/>
        <v>48.837016995111519</v>
      </c>
      <c r="AH69" s="13"/>
      <c r="AI69" s="13"/>
    </row>
    <row r="70" spans="2:66" x14ac:dyDescent="0.2">
      <c r="B70" s="3"/>
      <c r="C70" s="26"/>
      <c r="Q70" s="13"/>
      <c r="R70" s="13"/>
      <c r="S70" s="13"/>
      <c r="U70" s="13"/>
      <c r="V70" s="13"/>
      <c r="W70" s="13"/>
      <c r="X70" s="13"/>
      <c r="Y70" s="13"/>
      <c r="AA70" s="13"/>
      <c r="AB70" s="28">
        <v>21685</v>
      </c>
      <c r="AC70" s="26">
        <v>486.66235759681109</v>
      </c>
      <c r="AD70" s="26">
        <v>0.27281077770973672</v>
      </c>
      <c r="AE70" s="26">
        <f t="shared" si="6"/>
        <v>132.76673625804003</v>
      </c>
      <c r="AH70" s="13"/>
      <c r="AI70" s="13"/>
    </row>
    <row r="71" spans="2:66" x14ac:dyDescent="0.2">
      <c r="B71" s="3"/>
      <c r="C71" s="26"/>
      <c r="Q71" s="13"/>
      <c r="R71" s="13"/>
      <c r="S71" s="13"/>
      <c r="U71" s="13"/>
      <c r="V71" s="13"/>
      <c r="W71" s="13"/>
      <c r="X71" s="13"/>
      <c r="Y71" s="13"/>
      <c r="AA71" s="13"/>
      <c r="AB71" s="28">
        <v>21716</v>
      </c>
      <c r="AC71" s="26">
        <v>528.13316851799095</v>
      </c>
      <c r="AD71" s="26">
        <v>0.1503368034292713</v>
      </c>
      <c r="AE71" s="26">
        <f t="shared" si="6"/>
        <v>79.397852339967429</v>
      </c>
      <c r="AH71" s="13"/>
      <c r="AI71" s="13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2:66" x14ac:dyDescent="0.2">
      <c r="B72" s="3"/>
      <c r="C72" s="26"/>
      <c r="Q72" s="13"/>
      <c r="R72" s="13"/>
      <c r="S72" s="13"/>
      <c r="U72" s="13"/>
      <c r="V72" s="13"/>
      <c r="W72" s="13"/>
      <c r="X72" s="13"/>
      <c r="Y72" s="13"/>
      <c r="Z72" s="28"/>
      <c r="AA72" s="13"/>
      <c r="AB72" s="28">
        <v>21746</v>
      </c>
      <c r="AC72" s="26">
        <v>438.50575261728022</v>
      </c>
      <c r="AD72" s="26">
        <v>5.0826699326393145E-2</v>
      </c>
      <c r="AE72" s="26">
        <f t="shared" si="6"/>
        <v>22.287800041172236</v>
      </c>
      <c r="AH72" s="13"/>
      <c r="AI72" s="13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</row>
    <row r="73" spans="2:66" x14ac:dyDescent="0.2">
      <c r="B73" s="3"/>
      <c r="C73" s="26"/>
      <c r="Z73" s="28"/>
      <c r="AB73" s="28">
        <v>21777</v>
      </c>
      <c r="AC73" s="26">
        <v>200.68926736537497</v>
      </c>
      <c r="AD73" s="26">
        <v>5.5113288426209439E-2</v>
      </c>
      <c r="AE73" s="26">
        <f t="shared" si="6"/>
        <v>11.060645476352573</v>
      </c>
      <c r="AH73" s="13"/>
      <c r="AI73" s="13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</row>
    <row r="74" spans="2:66" x14ac:dyDescent="0.2">
      <c r="B74" s="3"/>
      <c r="C74" s="26"/>
      <c r="Z74" s="28"/>
      <c r="AB74" s="28">
        <v>21808</v>
      </c>
      <c r="AC74" s="26">
        <v>100.15891455125683</v>
      </c>
      <c r="AD74" s="26">
        <v>9.001837109614208E-2</v>
      </c>
      <c r="AE74" s="26">
        <f t="shared" si="6"/>
        <v>9.0161423386618225</v>
      </c>
      <c r="AH74" s="13"/>
      <c r="AI74" s="13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</row>
    <row r="75" spans="2:66" x14ac:dyDescent="0.2">
      <c r="B75" s="3"/>
      <c r="C75" s="26"/>
      <c r="Z75" s="28"/>
      <c r="AB75" s="28">
        <v>21838</v>
      </c>
      <c r="AC75" s="26">
        <v>80.203206680157578</v>
      </c>
      <c r="AD75" s="26">
        <v>7.409675443968157E-2</v>
      </c>
      <c r="AE75" s="26">
        <f t="shared" si="6"/>
        <v>5.9427973106546643</v>
      </c>
      <c r="AH75" s="13"/>
      <c r="AI75" s="13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</row>
    <row r="76" spans="2:66" x14ac:dyDescent="0.2">
      <c r="B76" s="3"/>
      <c r="C76" s="26"/>
      <c r="Z76" s="28"/>
      <c r="AB76" s="28">
        <v>21869</v>
      </c>
      <c r="AC76" s="26">
        <v>84.820780488548422</v>
      </c>
      <c r="AD76" s="26">
        <v>1.2247397428046543E-2</v>
      </c>
      <c r="AE76" s="26">
        <f t="shared" si="6"/>
        <v>1.0388338088003484</v>
      </c>
      <c r="AH76" s="13"/>
      <c r="AI76" s="13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</row>
    <row r="77" spans="2:66" x14ac:dyDescent="0.2">
      <c r="B77" s="3"/>
      <c r="C77" s="26"/>
      <c r="Z77" s="28"/>
      <c r="AB77" s="28">
        <v>21899</v>
      </c>
      <c r="AC77" s="26">
        <v>78.662209111154695</v>
      </c>
      <c r="AD77" s="26">
        <v>2.6944274341702393E-2</v>
      </c>
      <c r="AE77" s="26">
        <f t="shared" si="6"/>
        <v>2.1194961426153136</v>
      </c>
      <c r="AH77" s="13"/>
      <c r="AI77" s="13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</row>
    <row r="78" spans="2:66" x14ac:dyDescent="0.2">
      <c r="B78" s="3"/>
      <c r="C78" s="26"/>
      <c r="Z78" s="28"/>
      <c r="AB78" s="28">
        <v>21930</v>
      </c>
      <c r="AC78" s="26">
        <v>87.126627686039313</v>
      </c>
      <c r="AD78" s="26">
        <v>4.6954314720812185E-2</v>
      </c>
      <c r="AE78" s="26">
        <f t="shared" si="6"/>
        <v>4.090971096933318</v>
      </c>
      <c r="AH78" s="13"/>
      <c r="AI78" s="13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</row>
    <row r="79" spans="2:66" x14ac:dyDescent="0.2">
      <c r="B79" s="3"/>
      <c r="C79" s="26"/>
      <c r="Z79" s="28"/>
      <c r="AB79" s="28">
        <v>21961</v>
      </c>
      <c r="AC79" s="26">
        <v>104.74567306098092</v>
      </c>
      <c r="AD79" s="26">
        <v>6.6624365482233508E-2</v>
      </c>
      <c r="AE79" s="26">
        <f t="shared" si="6"/>
        <v>6.9786140046973335</v>
      </c>
      <c r="AH79" s="13"/>
      <c r="AI79" s="13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</row>
    <row r="80" spans="2:66" x14ac:dyDescent="0.2">
      <c r="B80" s="3"/>
      <c r="C80" s="26"/>
      <c r="Z80" s="28"/>
      <c r="AB80" s="28">
        <v>21990</v>
      </c>
      <c r="AC80" s="26">
        <v>73.261227750242313</v>
      </c>
      <c r="AD80" s="26">
        <v>6.4403553299492378E-2</v>
      </c>
      <c r="AE80" s="26">
        <f t="shared" si="6"/>
        <v>4.7182833861989808</v>
      </c>
      <c r="AH80" s="13"/>
      <c r="AI80" s="13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</row>
    <row r="81" spans="2:66" x14ac:dyDescent="0.2">
      <c r="B81" s="3"/>
      <c r="C81" s="26"/>
      <c r="Z81" s="28"/>
      <c r="AB81" s="28">
        <v>22021</v>
      </c>
      <c r="AC81" s="26">
        <v>113.13881282299847</v>
      </c>
      <c r="AD81" s="26">
        <v>6.4086294416243653E-2</v>
      </c>
      <c r="AE81" s="26">
        <f t="shared" si="6"/>
        <v>7.2506472684789625</v>
      </c>
      <c r="AH81" s="13"/>
      <c r="AI81" s="13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</row>
    <row r="82" spans="2:66" x14ac:dyDescent="0.2">
      <c r="B82" s="3"/>
      <c r="C82" s="26"/>
      <c r="Z82" s="28"/>
      <c r="AB82" s="28">
        <v>22051</v>
      </c>
      <c r="AC82" s="26">
        <v>141.99375570766952</v>
      </c>
      <c r="AD82" s="26">
        <v>0.13800761421319796</v>
      </c>
      <c r="AE82" s="26">
        <f t="shared" si="6"/>
        <v>19.596219458387132</v>
      </c>
      <c r="AH82" s="13"/>
      <c r="AI82" s="13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</row>
    <row r="83" spans="2:66" x14ac:dyDescent="0.2">
      <c r="B83" s="3"/>
      <c r="C83" s="26"/>
      <c r="Z83" s="28"/>
      <c r="AB83" s="28">
        <v>22082</v>
      </c>
      <c r="AC83" s="26">
        <v>193.19763617926901</v>
      </c>
      <c r="AD83" s="26">
        <v>0.15736040609137056</v>
      </c>
      <c r="AE83" s="26">
        <f t="shared" si="6"/>
        <v>30.401658485062637</v>
      </c>
      <c r="AH83" s="13"/>
      <c r="AI83" s="13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</row>
    <row r="84" spans="2:66" x14ac:dyDescent="0.2">
      <c r="B84" s="3"/>
      <c r="C84" s="26"/>
      <c r="Z84" s="28"/>
      <c r="AB84" s="28">
        <v>22112</v>
      </c>
      <c r="AC84" s="26">
        <v>224.60600637306999</v>
      </c>
      <c r="AD84" s="26">
        <v>0.108502538071066</v>
      </c>
      <c r="AE84" s="26">
        <f t="shared" si="6"/>
        <v>24.370321757484117</v>
      </c>
      <c r="AH84" s="13"/>
      <c r="AI84" s="13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</row>
    <row r="85" spans="2:66" x14ac:dyDescent="0.2">
      <c r="B85" s="3"/>
      <c r="C85" s="26"/>
      <c r="Z85" s="28"/>
      <c r="AB85" s="28">
        <v>22143</v>
      </c>
      <c r="AC85" s="26">
        <v>145.01988483075905</v>
      </c>
      <c r="AD85" s="26">
        <v>0.19955583756345177</v>
      </c>
      <c r="AE85" s="26">
        <f t="shared" si="6"/>
        <v>28.939564580757438</v>
      </c>
      <c r="AH85" s="13"/>
      <c r="AI85" s="13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</row>
    <row r="86" spans="2:66" x14ac:dyDescent="0.2">
      <c r="B86" s="3"/>
      <c r="C86" s="26"/>
      <c r="Z86" s="28"/>
      <c r="AB86" s="28">
        <v>22174</v>
      </c>
      <c r="AC86" s="26">
        <v>104.74567306098092</v>
      </c>
      <c r="AD86" s="26">
        <v>9.4225888324873108E-2</v>
      </c>
      <c r="AE86" s="26">
        <f t="shared" si="6"/>
        <v>9.8697540923576579</v>
      </c>
      <c r="AH86" s="13"/>
      <c r="AI86" s="13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</row>
    <row r="87" spans="2:66" x14ac:dyDescent="0.2">
      <c r="B87" s="3"/>
      <c r="C87" s="26"/>
      <c r="Z87" s="28"/>
      <c r="AB87" s="28">
        <v>22204</v>
      </c>
      <c r="AC87" s="26">
        <v>82.512992719293692</v>
      </c>
      <c r="AD87" s="26">
        <v>4.7271573604060917E-2</v>
      </c>
      <c r="AE87" s="26">
        <f t="shared" si="6"/>
        <v>3.9005190086214343</v>
      </c>
      <c r="AH87" s="13"/>
      <c r="AI87" s="13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</row>
    <row r="88" spans="2:66" x14ac:dyDescent="0.2">
      <c r="B88" s="3"/>
      <c r="C88" s="26"/>
      <c r="Z88" s="28"/>
      <c r="AB88" s="28">
        <v>22235</v>
      </c>
      <c r="AC88" s="26">
        <v>42.908920973920551</v>
      </c>
      <c r="AD88" s="26">
        <v>1.0469543147208122E-2</v>
      </c>
      <c r="AE88" s="26">
        <f t="shared" si="6"/>
        <v>0.44923679953660478</v>
      </c>
      <c r="AH88" s="13"/>
      <c r="AI88" s="13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</row>
    <row r="89" spans="2:66" x14ac:dyDescent="0.2">
      <c r="B89" s="3"/>
      <c r="C89" s="26"/>
      <c r="Z89" s="28"/>
      <c r="AB89" s="28">
        <v>22265</v>
      </c>
      <c r="AC89" s="26">
        <v>65.523854431006654</v>
      </c>
      <c r="AD89" s="26">
        <v>2.538071065989848E-3</v>
      </c>
      <c r="AE89" s="26">
        <f t="shared" si="6"/>
        <v>0.16630419906346869</v>
      </c>
      <c r="AH89" s="13"/>
      <c r="AI89" s="13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</row>
    <row r="90" spans="2:66" x14ac:dyDescent="0.2">
      <c r="B90" s="3"/>
      <c r="C90" s="26"/>
      <c r="Z90" s="28"/>
      <c r="AB90" s="28">
        <v>22296</v>
      </c>
      <c r="AC90" s="26">
        <v>75.577391266141944</v>
      </c>
      <c r="AD90" s="26">
        <v>7.5949367088607592E-3</v>
      </c>
      <c r="AE90" s="26">
        <f t="shared" si="6"/>
        <v>0.57400550328715394</v>
      </c>
      <c r="AH90" s="13"/>
      <c r="AI90" s="13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</row>
    <row r="91" spans="2:66" x14ac:dyDescent="0.2">
      <c r="B91" s="3"/>
      <c r="C91" s="26"/>
      <c r="Z91" s="28"/>
      <c r="AB91" s="28">
        <v>22327</v>
      </c>
      <c r="AC91" s="26">
        <v>64.748612793562472</v>
      </c>
      <c r="AD91" s="26">
        <v>3.4810126582278479E-2</v>
      </c>
      <c r="AE91" s="26">
        <f t="shared" si="6"/>
        <v>2.2539074073708454</v>
      </c>
      <c r="AH91" s="13"/>
      <c r="AI91" s="13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</row>
    <row r="92" spans="2:66" x14ac:dyDescent="0.2">
      <c r="B92" s="3"/>
      <c r="C92" s="26"/>
      <c r="Z92" s="28"/>
      <c r="AB92" s="28">
        <v>22355</v>
      </c>
      <c r="AC92" s="26">
        <v>74.805584036029757</v>
      </c>
      <c r="AD92" s="26">
        <v>0.1050632911392405</v>
      </c>
      <c r="AE92" s="26">
        <f t="shared" si="6"/>
        <v>7.859320854418316</v>
      </c>
      <c r="AH92" s="13"/>
      <c r="AI92" s="13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</row>
    <row r="93" spans="2:66" x14ac:dyDescent="0.2">
      <c r="B93" s="3"/>
      <c r="C93" s="26"/>
      <c r="Z93" s="28"/>
      <c r="AB93" s="28">
        <v>22386</v>
      </c>
      <c r="AC93" s="26">
        <v>146.53221475546439</v>
      </c>
      <c r="AD93" s="26">
        <v>5.2848101265822782E-2</v>
      </c>
      <c r="AE93" s="26">
        <f t="shared" si="6"/>
        <v>7.7439493241020738</v>
      </c>
      <c r="AH93" s="13"/>
      <c r="AI93" s="13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</row>
    <row r="94" spans="2:66" x14ac:dyDescent="0.2">
      <c r="B94" s="3"/>
      <c r="C94" s="26"/>
      <c r="Z94" s="28"/>
      <c r="AB94" s="28">
        <v>22416</v>
      </c>
      <c r="AC94" s="26">
        <v>184.94643482263166</v>
      </c>
      <c r="AD94" s="26">
        <v>0.11075949367088607</v>
      </c>
      <c r="AE94" s="26">
        <f t="shared" si="6"/>
        <v>20.484573477190214</v>
      </c>
      <c r="AH94" s="13"/>
      <c r="AI94" s="13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</row>
    <row r="95" spans="2:66" x14ac:dyDescent="0.2">
      <c r="B95" s="3"/>
      <c r="C95" s="26"/>
      <c r="Z95" s="28"/>
      <c r="AB95" s="28">
        <v>22447</v>
      </c>
      <c r="AC95" s="26">
        <v>222.36729211870039</v>
      </c>
      <c r="AD95" s="26">
        <v>6.1392405063291133E-2</v>
      </c>
      <c r="AE95" s="26">
        <f t="shared" si="6"/>
        <v>13.65166287057844</v>
      </c>
      <c r="AH95" s="13"/>
      <c r="AI95" s="13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</row>
    <row r="96" spans="2:66" x14ac:dyDescent="0.2">
      <c r="B96" s="3"/>
      <c r="C96" s="26"/>
      <c r="Z96" s="28"/>
      <c r="AB96" s="28">
        <v>22477</v>
      </c>
      <c r="AC96" s="26">
        <v>171.4196110967539</v>
      </c>
      <c r="AD96" s="26">
        <v>0.11044303797468355</v>
      </c>
      <c r="AE96" s="26">
        <f t="shared" si="6"/>
        <v>18.932102617964276</v>
      </c>
      <c r="AH96" s="13"/>
      <c r="AI96" s="13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</row>
    <row r="97" spans="2:66" x14ac:dyDescent="0.2">
      <c r="B97" s="3"/>
      <c r="C97" s="26"/>
      <c r="Z97" s="28"/>
      <c r="AB97" s="28">
        <v>22508</v>
      </c>
      <c r="AC97" s="26">
        <v>151.06632980135601</v>
      </c>
      <c r="AD97" s="26">
        <v>0.13797468354430381</v>
      </c>
      <c r="AE97" s="26">
        <f t="shared" si="6"/>
        <v>20.843329048541527</v>
      </c>
      <c r="AH97" s="13"/>
      <c r="AI97" s="13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</row>
    <row r="98" spans="2:66" x14ac:dyDescent="0.2">
      <c r="B98" s="3"/>
      <c r="C98" s="26"/>
      <c r="Z98" s="28"/>
      <c r="AB98" s="28">
        <v>22539</v>
      </c>
      <c r="AC98" s="26">
        <v>73.261227750242313</v>
      </c>
      <c r="AD98" s="26">
        <v>0.18069620253164556</v>
      </c>
      <c r="AE98" s="26">
        <f t="shared" si="6"/>
        <v>13.238025647274798</v>
      </c>
      <c r="AH98" s="13"/>
      <c r="AI98" s="13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</row>
    <row r="99" spans="2:66" x14ac:dyDescent="0.2">
      <c r="B99" s="3"/>
      <c r="C99" s="26"/>
      <c r="Z99" s="28"/>
      <c r="AB99" s="28">
        <v>22569</v>
      </c>
      <c r="AC99" s="26">
        <v>83.282474420999534</v>
      </c>
      <c r="AD99" s="26">
        <v>8.5126582278481008E-2</v>
      </c>
      <c r="AE99" s="26">
        <f t="shared" si="6"/>
        <v>7.089552411154707</v>
      </c>
      <c r="AH99" s="13"/>
      <c r="AI99" s="13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</row>
    <row r="100" spans="2:66" x14ac:dyDescent="0.2">
      <c r="B100" s="3"/>
      <c r="C100" s="26"/>
      <c r="Z100" s="28"/>
      <c r="AB100" s="28">
        <v>22600</v>
      </c>
      <c r="AC100" s="26">
        <v>232.80877713682332</v>
      </c>
      <c r="AD100" s="26">
        <v>8.2911392405063289E-2</v>
      </c>
      <c r="AE100" s="26">
        <f t="shared" si="6"/>
        <v>19.302499876534085</v>
      </c>
      <c r="AH100" s="13"/>
      <c r="AI100" s="13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</row>
    <row r="101" spans="2:66" x14ac:dyDescent="0.2">
      <c r="B101" s="3"/>
      <c r="C101" s="26"/>
      <c r="Z101" s="28"/>
      <c r="AB101" s="28">
        <v>22630</v>
      </c>
      <c r="AC101" s="26">
        <v>486.66235759681109</v>
      </c>
      <c r="AD101" s="26">
        <v>3.0379746835443037E-2</v>
      </c>
      <c r="AE101" s="26">
        <f t="shared" si="6"/>
        <v>14.78467921813097</v>
      </c>
      <c r="AH101" s="13"/>
      <c r="AI101" s="13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</row>
    <row r="102" spans="2:66" x14ac:dyDescent="0.2">
      <c r="B102" s="3"/>
      <c r="C102" s="26"/>
      <c r="Z102" s="28"/>
      <c r="AB102" s="28">
        <v>22661</v>
      </c>
      <c r="AC102" s="26">
        <v>424.61285976051136</v>
      </c>
      <c r="AD102" s="26">
        <v>1.8551551908669282E-2</v>
      </c>
      <c r="AE102" s="26">
        <f t="shared" si="6"/>
        <v>7.8772275089356363</v>
      </c>
      <c r="AH102" s="13"/>
      <c r="AI102" s="13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</row>
    <row r="103" spans="2:66" x14ac:dyDescent="0.2">
      <c r="B103" s="3"/>
      <c r="C103" s="26"/>
      <c r="Z103" s="28"/>
      <c r="AB103" s="28">
        <v>22692</v>
      </c>
      <c r="AC103" s="26">
        <v>913.3117281475827</v>
      </c>
      <c r="AD103" s="26">
        <v>4.5665358544416695E-2</v>
      </c>
      <c r="AE103" s="26">
        <f t="shared" si="6"/>
        <v>41.706707528680191</v>
      </c>
      <c r="AH103" s="13"/>
      <c r="AI103" s="13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</row>
    <row r="104" spans="2:66" x14ac:dyDescent="0.2">
      <c r="B104" s="3"/>
      <c r="C104" s="26"/>
      <c r="Z104" s="28"/>
      <c r="AB104" s="28">
        <v>22720</v>
      </c>
      <c r="AC104" s="26">
        <v>808.09339507988932</v>
      </c>
      <c r="AD104" s="26">
        <v>3.8886906885479841E-2</v>
      </c>
      <c r="AE104" s="26">
        <f t="shared" si="6"/>
        <v>31.424252609242931</v>
      </c>
      <c r="AH104" s="13"/>
      <c r="AI104" s="13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</row>
    <row r="105" spans="2:66" x14ac:dyDescent="0.2">
      <c r="B105" s="3"/>
      <c r="C105" s="26"/>
      <c r="Z105" s="28"/>
      <c r="AB105" s="28">
        <v>22751</v>
      </c>
      <c r="AC105" s="26">
        <v>871.84433957043564</v>
      </c>
      <c r="AD105" s="26">
        <v>2.8184088476632181E-2</v>
      </c>
      <c r="AE105" s="26">
        <f t="shared" si="6"/>
        <v>24.572138004304108</v>
      </c>
      <c r="AH105" s="13"/>
      <c r="AI105" s="13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</row>
    <row r="106" spans="2:66" x14ac:dyDescent="0.2">
      <c r="B106" s="3"/>
      <c r="C106" s="26"/>
      <c r="Z106" s="28"/>
      <c r="AB106" s="28">
        <v>22781</v>
      </c>
      <c r="AC106" s="26">
        <v>1061.562344674976</v>
      </c>
      <c r="AD106" s="26">
        <v>0.10381733856582233</v>
      </c>
      <c r="AE106" s="26">
        <f t="shared" si="6"/>
        <v>110.20857734585016</v>
      </c>
      <c r="AH106" s="13"/>
      <c r="AI106" s="13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</row>
    <row r="107" spans="2:66" x14ac:dyDescent="0.2">
      <c r="B107" s="3"/>
      <c r="C107" s="26"/>
      <c r="Z107" s="28"/>
      <c r="AB107" s="28">
        <v>22812</v>
      </c>
      <c r="AC107" s="26">
        <v>1033.1052657667735</v>
      </c>
      <c r="AD107" s="26">
        <v>0.10809846592936138</v>
      </c>
      <c r="AE107" s="26">
        <f t="shared" si="6"/>
        <v>111.67709437293341</v>
      </c>
      <c r="AH107" s="13"/>
      <c r="AI107" s="13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</row>
    <row r="108" spans="2:66" x14ac:dyDescent="0.2">
      <c r="B108" s="3"/>
      <c r="C108" s="26"/>
      <c r="Z108" s="28"/>
      <c r="AB108" s="28">
        <v>22842</v>
      </c>
      <c r="AC108" s="26">
        <v>1350</v>
      </c>
      <c r="AD108" s="26">
        <v>0.22440242597217266</v>
      </c>
      <c r="AE108" s="26">
        <f t="shared" si="6"/>
        <v>302.94327506243309</v>
      </c>
      <c r="AH108" s="13"/>
      <c r="AI108" s="13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</row>
    <row r="109" spans="2:66" x14ac:dyDescent="0.2">
      <c r="B109" s="3"/>
      <c r="C109" s="26"/>
      <c r="Z109" s="28"/>
      <c r="AB109" s="28">
        <v>22873</v>
      </c>
      <c r="AC109" s="26">
        <v>410</v>
      </c>
      <c r="AD109" s="26">
        <v>0.18729932215483411</v>
      </c>
      <c r="AE109" s="26">
        <f t="shared" si="6"/>
        <v>76.792722083481991</v>
      </c>
      <c r="AH109" s="13"/>
      <c r="AI109" s="13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</row>
    <row r="110" spans="2:66" x14ac:dyDescent="0.2">
      <c r="B110" s="3"/>
      <c r="C110" s="26"/>
      <c r="Z110" s="28"/>
      <c r="AB110" s="28">
        <v>22904</v>
      </c>
      <c r="AC110" s="26">
        <v>380</v>
      </c>
      <c r="AD110" s="26">
        <v>0.12629325722440243</v>
      </c>
      <c r="AE110" s="26">
        <f t="shared" si="6"/>
        <v>47.991437745272925</v>
      </c>
      <c r="AH110" s="13"/>
      <c r="AI110" s="13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</row>
    <row r="111" spans="2:66" x14ac:dyDescent="0.2">
      <c r="B111" s="3"/>
      <c r="C111" s="26"/>
      <c r="Z111" s="28"/>
      <c r="AB111" s="28">
        <v>22934</v>
      </c>
      <c r="AC111" s="26">
        <v>400</v>
      </c>
      <c r="AD111" s="26">
        <v>7.6346771316446668E-2</v>
      </c>
      <c r="AE111" s="26">
        <f t="shared" si="6"/>
        <v>30.538708526578667</v>
      </c>
      <c r="AH111" s="13"/>
      <c r="AI111" s="13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</row>
    <row r="112" spans="2:66" x14ac:dyDescent="0.2">
      <c r="B112" s="3"/>
      <c r="C112" s="26"/>
      <c r="Z112" s="28"/>
      <c r="AB112" s="28">
        <v>22965</v>
      </c>
      <c r="AC112" s="26">
        <v>590</v>
      </c>
      <c r="AD112" s="26">
        <v>2.4616482340349622E-2</v>
      </c>
      <c r="AE112" s="26">
        <f t="shared" si="6"/>
        <v>14.523724580806277</v>
      </c>
      <c r="AH112" s="13"/>
      <c r="AI112" s="13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</row>
    <row r="113" spans="2:66" x14ac:dyDescent="0.2">
      <c r="B113" s="3"/>
      <c r="C113" s="26"/>
      <c r="Z113" s="28"/>
      <c r="AB113" s="28">
        <v>22995</v>
      </c>
      <c r="AC113" s="26">
        <v>990</v>
      </c>
      <c r="AD113" s="26">
        <v>1.7838030681412771E-2</v>
      </c>
      <c r="AE113" s="26">
        <f t="shared" si="6"/>
        <v>17.659650374598645</v>
      </c>
      <c r="AH113" s="13"/>
      <c r="AI113" s="13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</row>
    <row r="114" spans="2:66" x14ac:dyDescent="0.2">
      <c r="B114" s="3"/>
      <c r="C114" s="26"/>
      <c r="Z114" s="28"/>
      <c r="AB114" s="28">
        <v>23026</v>
      </c>
      <c r="AC114" s="26">
        <v>1200</v>
      </c>
      <c r="AD114" s="26">
        <v>2.7210884353741499E-2</v>
      </c>
      <c r="AE114" s="26">
        <f t="shared" si="6"/>
        <v>32.653061224489797</v>
      </c>
      <c r="AH114" s="13"/>
      <c r="AI114" s="13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</row>
    <row r="115" spans="2:66" x14ac:dyDescent="0.2">
      <c r="B115" s="3"/>
      <c r="C115" s="26"/>
      <c r="Z115" s="28"/>
      <c r="AB115" s="28">
        <v>23057</v>
      </c>
      <c r="AC115" s="26">
        <v>1520</v>
      </c>
      <c r="AD115" s="26">
        <v>1.1479591836734694E-2</v>
      </c>
      <c r="AE115" s="26">
        <f t="shared" si="6"/>
        <v>17.448979591836736</v>
      </c>
      <c r="AH115" s="13"/>
      <c r="AI115" s="13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</row>
    <row r="116" spans="2:66" x14ac:dyDescent="0.2">
      <c r="B116" s="3"/>
      <c r="C116" s="26"/>
      <c r="Z116" s="28"/>
      <c r="AB116" s="28">
        <v>23085</v>
      </c>
      <c r="AC116" s="26">
        <v>1120</v>
      </c>
      <c r="AD116" s="26">
        <v>0.108843537414966</v>
      </c>
      <c r="AE116" s="26">
        <f t="shared" si="6"/>
        <v>121.90476190476191</v>
      </c>
      <c r="AH116" s="13"/>
      <c r="AI116" s="13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</row>
    <row r="117" spans="2:66" x14ac:dyDescent="0.2">
      <c r="B117" s="3"/>
      <c r="C117" s="26"/>
      <c r="Z117" s="28"/>
      <c r="AB117" s="28">
        <v>23116</v>
      </c>
      <c r="AC117" s="26">
        <v>2560</v>
      </c>
      <c r="AD117" s="26">
        <v>3.7414965986394558E-2</v>
      </c>
      <c r="AE117" s="26">
        <f t="shared" si="6"/>
        <v>95.782312925170061</v>
      </c>
      <c r="AH117" s="13"/>
      <c r="AI117" s="13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</row>
    <row r="118" spans="2:66" x14ac:dyDescent="0.2">
      <c r="B118" s="3"/>
      <c r="C118" s="26"/>
      <c r="Z118" s="28"/>
      <c r="AB118" s="28">
        <v>23146</v>
      </c>
      <c r="AC118" s="26">
        <v>2190</v>
      </c>
      <c r="AD118" s="26">
        <v>0.10756802721088435</v>
      </c>
      <c r="AE118" s="26">
        <f t="shared" si="6"/>
        <v>235.57397959183672</v>
      </c>
      <c r="AH118" s="13"/>
      <c r="AI118" s="13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</row>
    <row r="119" spans="2:66" x14ac:dyDescent="0.2">
      <c r="B119" s="3"/>
      <c r="C119" s="26"/>
      <c r="Z119" s="28"/>
      <c r="AB119" s="28">
        <v>23177</v>
      </c>
      <c r="AC119" s="26">
        <v>3430</v>
      </c>
      <c r="AD119" s="26">
        <v>0.28911564625850339</v>
      </c>
      <c r="AE119" s="26">
        <f t="shared" si="6"/>
        <v>991.66666666666663</v>
      </c>
      <c r="AH119" s="13"/>
      <c r="AI119" s="13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</row>
    <row r="120" spans="2:66" x14ac:dyDescent="0.2">
      <c r="B120" s="3"/>
      <c r="C120" s="26"/>
      <c r="Z120" s="28"/>
      <c r="AB120" s="28">
        <v>23207</v>
      </c>
      <c r="AC120" s="26">
        <v>2160</v>
      </c>
      <c r="AD120" s="26">
        <v>0.11989795918367346</v>
      </c>
      <c r="AE120" s="26">
        <f t="shared" si="6"/>
        <v>258.9795918367347</v>
      </c>
      <c r="AH120" s="13"/>
      <c r="AI120" s="13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</row>
    <row r="121" spans="2:66" x14ac:dyDescent="0.2">
      <c r="B121" s="3"/>
      <c r="C121" s="26"/>
      <c r="Z121" s="28"/>
      <c r="AB121" s="28">
        <v>23238</v>
      </c>
      <c r="AC121" s="26">
        <v>2180</v>
      </c>
      <c r="AD121" s="26">
        <v>9.6513605442176867E-2</v>
      </c>
      <c r="AE121" s="26">
        <f t="shared" si="6"/>
        <v>210.39965986394557</v>
      </c>
      <c r="AH121" s="13"/>
      <c r="AI121" s="13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</row>
    <row r="122" spans="2:66" x14ac:dyDescent="0.2">
      <c r="B122" s="3"/>
      <c r="C122" s="26"/>
      <c r="Z122" s="28"/>
      <c r="AB122" s="28">
        <v>23269</v>
      </c>
      <c r="AC122" s="26">
        <v>1580</v>
      </c>
      <c r="AD122" s="26">
        <v>0.14880952380952381</v>
      </c>
      <c r="AE122" s="26">
        <f t="shared" si="6"/>
        <v>235.11904761904762</v>
      </c>
      <c r="AH122" s="13"/>
      <c r="AI122" s="13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</row>
    <row r="123" spans="2:66" x14ac:dyDescent="0.2">
      <c r="B123" s="3"/>
      <c r="C123" s="26"/>
      <c r="Z123" s="28"/>
      <c r="AB123" s="28">
        <v>23299</v>
      </c>
      <c r="AC123" s="26">
        <v>1440</v>
      </c>
      <c r="AD123" s="26">
        <v>3.0612244897959183E-2</v>
      </c>
      <c r="AE123" s="26">
        <f t="shared" si="6"/>
        <v>44.08163265306122</v>
      </c>
      <c r="AH123" s="13"/>
      <c r="AI123" s="13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</row>
    <row r="124" spans="2:66" x14ac:dyDescent="0.2">
      <c r="B124" s="3"/>
      <c r="C124" s="26"/>
      <c r="Z124" s="28"/>
      <c r="AB124" s="28">
        <v>23330</v>
      </c>
      <c r="AC124" s="26">
        <v>1110</v>
      </c>
      <c r="AD124" s="26">
        <v>8.5034013605442185E-3</v>
      </c>
      <c r="AE124" s="26">
        <f t="shared" si="6"/>
        <v>9.4387755102040831</v>
      </c>
      <c r="AH124" s="13"/>
      <c r="AI124" s="13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</row>
    <row r="125" spans="2:66" x14ac:dyDescent="0.2">
      <c r="B125" s="3"/>
      <c r="C125" s="26"/>
      <c r="Z125" s="28"/>
      <c r="AB125" s="28">
        <v>23360</v>
      </c>
      <c r="AC125" s="26">
        <v>1960</v>
      </c>
      <c r="AD125" s="26">
        <v>1.4030612244897961E-2</v>
      </c>
      <c r="AE125" s="26">
        <f t="shared" si="6"/>
        <v>27.500000000000004</v>
      </c>
      <c r="AH125" s="13"/>
      <c r="AI125" s="13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</row>
    <row r="126" spans="2:66" x14ac:dyDescent="0.2">
      <c r="B126" s="3"/>
      <c r="C126" s="26"/>
      <c r="Z126" s="28"/>
      <c r="AB126" s="28">
        <v>23391</v>
      </c>
      <c r="AC126" s="26">
        <v>2330</v>
      </c>
      <c r="AD126" s="26">
        <v>7.7720207253886009E-3</v>
      </c>
      <c r="AE126" s="26">
        <f t="shared" si="6"/>
        <v>18.108808290155441</v>
      </c>
      <c r="AH126" s="13"/>
      <c r="AI126" s="13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</row>
    <row r="127" spans="2:66" x14ac:dyDescent="0.2">
      <c r="B127" s="3"/>
      <c r="C127" s="26"/>
      <c r="Z127" s="28"/>
      <c r="AB127" s="28">
        <v>23422</v>
      </c>
      <c r="AC127" s="26">
        <v>2630</v>
      </c>
      <c r="AD127" s="26">
        <v>2.8127313101406367E-2</v>
      </c>
      <c r="AE127" s="26">
        <f t="shared" si="6"/>
        <v>73.974833456698747</v>
      </c>
      <c r="AH127" s="13"/>
      <c r="AI127" s="13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</row>
    <row r="128" spans="2:66" x14ac:dyDescent="0.2">
      <c r="B128" s="3"/>
      <c r="C128" s="26"/>
      <c r="Z128" s="28"/>
      <c r="AB128" s="28">
        <v>23451</v>
      </c>
      <c r="AC128" s="26">
        <v>2190</v>
      </c>
      <c r="AD128" s="26">
        <v>4.7742413027387125E-2</v>
      </c>
      <c r="AE128" s="26">
        <f t="shared" si="6"/>
        <v>104.5558845299778</v>
      </c>
      <c r="AH128" s="13"/>
      <c r="AI128" s="13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</row>
    <row r="129" spans="2:66" x14ac:dyDescent="0.2">
      <c r="B129" s="3"/>
      <c r="C129" s="26"/>
      <c r="Z129" s="28"/>
      <c r="AB129" s="28">
        <v>23482</v>
      </c>
      <c r="AC129" s="26">
        <v>2860</v>
      </c>
      <c r="AD129" s="26">
        <v>9.4004441154700219E-2</v>
      </c>
      <c r="AE129" s="26">
        <f t="shared" si="6"/>
        <v>268.85270170244263</v>
      </c>
      <c r="AH129" s="13"/>
      <c r="AI129" s="13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</row>
    <row r="130" spans="2:66" x14ac:dyDescent="0.2">
      <c r="B130" s="3"/>
      <c r="C130" s="26"/>
      <c r="Z130" s="28"/>
      <c r="AB130" s="28">
        <v>23512</v>
      </c>
      <c r="AC130" s="26">
        <v>1980</v>
      </c>
      <c r="AD130" s="26">
        <v>0.10066617320503332</v>
      </c>
      <c r="AE130" s="26">
        <f t="shared" ref="AE130:AE193" si="7">AC130*AD130</f>
        <v>199.31902294596597</v>
      </c>
      <c r="AH130" s="13"/>
      <c r="AI130" s="13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</row>
    <row r="131" spans="2:66" x14ac:dyDescent="0.2">
      <c r="B131" s="3"/>
      <c r="C131" s="26"/>
      <c r="Z131" s="28"/>
      <c r="AB131" s="28">
        <v>23543</v>
      </c>
      <c r="AC131" s="26">
        <v>1830</v>
      </c>
      <c r="AD131" s="26">
        <v>0.31680236861584016</v>
      </c>
      <c r="AE131" s="26">
        <f t="shared" si="7"/>
        <v>579.74833456698752</v>
      </c>
      <c r="AH131" s="13"/>
      <c r="AI131" s="13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</row>
    <row r="132" spans="2:66" x14ac:dyDescent="0.2">
      <c r="B132" s="3"/>
      <c r="C132" s="26"/>
      <c r="Z132" s="28"/>
      <c r="AB132" s="28">
        <v>23573</v>
      </c>
      <c r="AC132" s="26">
        <v>1990</v>
      </c>
      <c r="AD132" s="26">
        <v>0.11769059955588454</v>
      </c>
      <c r="AE132" s="26">
        <f t="shared" si="7"/>
        <v>234.20429311621024</v>
      </c>
      <c r="AH132" s="13"/>
      <c r="AI132" s="13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</row>
    <row r="133" spans="2:66" x14ac:dyDescent="0.2">
      <c r="B133" s="3"/>
      <c r="C133" s="26"/>
      <c r="Z133" s="28"/>
      <c r="AB133" s="28">
        <v>23604</v>
      </c>
      <c r="AC133" s="26">
        <v>1090</v>
      </c>
      <c r="AD133" s="26">
        <v>0.13360473723168023</v>
      </c>
      <c r="AE133" s="26">
        <f t="shared" si="7"/>
        <v>145.62916358253145</v>
      </c>
      <c r="AH133" s="13"/>
      <c r="AI133" s="13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</row>
    <row r="134" spans="2:66" x14ac:dyDescent="0.2">
      <c r="B134" s="3"/>
      <c r="C134" s="26"/>
      <c r="Z134" s="28"/>
      <c r="AB134" s="28">
        <v>23635</v>
      </c>
      <c r="AC134" s="26">
        <v>880</v>
      </c>
      <c r="AD134" s="26">
        <v>0.10917838638045893</v>
      </c>
      <c r="AE134" s="26">
        <f t="shared" si="7"/>
        <v>96.076980014803866</v>
      </c>
      <c r="AH134" s="13"/>
      <c r="AI134" s="13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</row>
    <row r="135" spans="2:66" x14ac:dyDescent="0.2">
      <c r="B135" s="3"/>
      <c r="C135" s="26"/>
      <c r="Z135" s="28"/>
      <c r="AB135" s="28">
        <v>23665</v>
      </c>
      <c r="AC135" s="26">
        <v>890</v>
      </c>
      <c r="AD135" s="26">
        <v>1.3693560325684678E-2</v>
      </c>
      <c r="AE135" s="26">
        <f t="shared" si="7"/>
        <v>12.187268689859364</v>
      </c>
      <c r="AH135" s="13"/>
      <c r="AI135" s="13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</row>
    <row r="136" spans="2:66" x14ac:dyDescent="0.2">
      <c r="B136" s="3"/>
      <c r="C136" s="26"/>
      <c r="Z136" s="28"/>
      <c r="AB136" s="28">
        <v>23696</v>
      </c>
      <c r="AC136" s="26">
        <v>570</v>
      </c>
      <c r="AD136" s="26">
        <v>1.1843079200592155E-2</v>
      </c>
      <c r="AE136" s="26">
        <f t="shared" si="7"/>
        <v>6.750555144337528</v>
      </c>
      <c r="AH136" s="13"/>
      <c r="AI136" s="13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</row>
    <row r="137" spans="2:66" x14ac:dyDescent="0.2">
      <c r="B137" s="3"/>
      <c r="C137" s="26"/>
      <c r="Z137" s="28"/>
      <c r="AB137" s="28">
        <v>23726</v>
      </c>
      <c r="AC137" s="26">
        <v>420</v>
      </c>
      <c r="AD137" s="26">
        <v>1.8874907475943746E-2</v>
      </c>
      <c r="AE137" s="26">
        <f t="shared" si="7"/>
        <v>7.9274611398963737</v>
      </c>
      <c r="AH137" s="13"/>
      <c r="AI137" s="13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</row>
    <row r="138" spans="2:66" x14ac:dyDescent="0.2">
      <c r="B138" s="3"/>
      <c r="C138" s="26"/>
      <c r="Z138" s="28"/>
      <c r="AB138" s="28">
        <v>23757</v>
      </c>
      <c r="AC138" s="26">
        <v>670</v>
      </c>
      <c r="AD138" s="26">
        <v>8.2264698766029536E-3</v>
      </c>
      <c r="AE138" s="26">
        <f t="shared" si="7"/>
        <v>5.5117348173239789</v>
      </c>
      <c r="AH138" s="13"/>
      <c r="AI138" s="13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</row>
    <row r="139" spans="2:66" x14ac:dyDescent="0.2">
      <c r="B139" s="3"/>
      <c r="C139" s="26"/>
      <c r="Z139" s="28"/>
      <c r="AB139" s="28">
        <v>23788</v>
      </c>
      <c r="AC139" s="26">
        <v>1110</v>
      </c>
      <c r="AD139" s="26">
        <v>7.4038228889426572E-2</v>
      </c>
      <c r="AE139" s="26">
        <f t="shared" si="7"/>
        <v>82.1824340672635</v>
      </c>
      <c r="AH139" s="13"/>
      <c r="AI139" s="13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</row>
    <row r="140" spans="2:66" x14ac:dyDescent="0.2">
      <c r="B140" s="3"/>
      <c r="C140" s="26"/>
      <c r="Z140" s="28"/>
      <c r="AB140" s="28">
        <v>23816</v>
      </c>
      <c r="AC140" s="26">
        <v>545</v>
      </c>
      <c r="AD140" s="26">
        <v>3.6051294459230582E-2</v>
      </c>
      <c r="AE140" s="26">
        <f t="shared" si="7"/>
        <v>19.647955480280668</v>
      </c>
      <c r="AH140" s="13"/>
      <c r="AI140" s="13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</row>
    <row r="141" spans="2:66" x14ac:dyDescent="0.2">
      <c r="B141" s="3"/>
      <c r="C141" s="26"/>
      <c r="Z141" s="28"/>
      <c r="AB141" s="28">
        <v>23847</v>
      </c>
      <c r="AC141" s="26">
        <v>615</v>
      </c>
      <c r="AD141" s="26">
        <v>8.9281393660779099E-2</v>
      </c>
      <c r="AE141" s="26">
        <f t="shared" si="7"/>
        <v>54.908057101379143</v>
      </c>
      <c r="AH141" s="13"/>
      <c r="AI141" s="13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</row>
    <row r="142" spans="2:66" x14ac:dyDescent="0.2">
      <c r="B142" s="3"/>
      <c r="C142" s="26"/>
      <c r="Z142" s="28"/>
      <c r="AB142" s="28">
        <v>23877</v>
      </c>
      <c r="AC142" s="26">
        <v>855</v>
      </c>
      <c r="AD142" s="26">
        <v>0.15170578272441326</v>
      </c>
      <c r="AE142" s="26">
        <f t="shared" si="7"/>
        <v>129.70844422937333</v>
      </c>
      <c r="AH142" s="13"/>
      <c r="AI142" s="13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</row>
    <row r="143" spans="2:66" x14ac:dyDescent="0.2">
      <c r="B143" s="3"/>
      <c r="C143" s="26"/>
      <c r="Z143" s="28"/>
      <c r="AB143" s="28">
        <v>23908</v>
      </c>
      <c r="AC143" s="26">
        <v>660</v>
      </c>
      <c r="AD143" s="26">
        <v>0.259133801112993</v>
      </c>
      <c r="AE143" s="26">
        <f t="shared" si="7"/>
        <v>171.02830873457538</v>
      </c>
      <c r="AH143" s="13"/>
      <c r="AI143" s="13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</row>
    <row r="144" spans="2:66" x14ac:dyDescent="0.2">
      <c r="B144" s="3"/>
      <c r="C144" s="26"/>
      <c r="Z144" s="28"/>
      <c r="AB144" s="28">
        <v>23938</v>
      </c>
      <c r="AC144" s="26">
        <v>970</v>
      </c>
      <c r="AD144" s="26">
        <v>0.10234696346479556</v>
      </c>
      <c r="AE144" s="26">
        <f t="shared" si="7"/>
        <v>99.276554560851693</v>
      </c>
      <c r="AH144" s="13"/>
      <c r="AI144" s="13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</row>
    <row r="145" spans="2:66" x14ac:dyDescent="0.2">
      <c r="B145" s="3"/>
      <c r="C145" s="26"/>
      <c r="Z145" s="28"/>
      <c r="AB145" s="28">
        <v>23969</v>
      </c>
      <c r="AC145" s="26">
        <v>910</v>
      </c>
      <c r="AD145" s="26">
        <v>5.2504234212436489E-2</v>
      </c>
      <c r="AE145" s="26">
        <f t="shared" si="7"/>
        <v>47.778853133317206</v>
      </c>
      <c r="AH145" s="13"/>
      <c r="AI145" s="13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</row>
    <row r="146" spans="2:66" x14ac:dyDescent="0.2">
      <c r="B146" s="3"/>
      <c r="C146" s="26"/>
      <c r="Z146" s="28"/>
      <c r="AB146" s="28">
        <v>24000</v>
      </c>
      <c r="AC146" s="26">
        <v>300</v>
      </c>
      <c r="AD146" s="26">
        <v>0.16356157754657633</v>
      </c>
      <c r="AE146" s="26">
        <f t="shared" si="7"/>
        <v>49.068473263972898</v>
      </c>
      <c r="AH146" s="13"/>
      <c r="AI146" s="13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</row>
    <row r="147" spans="2:66" x14ac:dyDescent="0.2">
      <c r="B147" s="3"/>
      <c r="C147" s="26"/>
      <c r="Z147" s="28"/>
      <c r="AB147" s="28">
        <v>24030</v>
      </c>
      <c r="AC147" s="26">
        <v>312.17659621305523</v>
      </c>
      <c r="AD147" s="26">
        <v>9.9201548511976771E-3</v>
      </c>
      <c r="AE147" s="26">
        <f t="shared" si="7"/>
        <v>3.0968401753533183</v>
      </c>
      <c r="AH147" s="13"/>
      <c r="AI147" s="13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</row>
    <row r="148" spans="2:66" x14ac:dyDescent="0.2">
      <c r="B148" s="3"/>
      <c r="C148" s="26"/>
      <c r="Z148" s="28"/>
      <c r="AB148" s="28">
        <v>24061</v>
      </c>
      <c r="AC148" s="26">
        <v>330</v>
      </c>
      <c r="AD148" s="26">
        <v>2.0324219695136706E-2</v>
      </c>
      <c r="AE148" s="26">
        <f t="shared" si="7"/>
        <v>6.7069924993951133</v>
      </c>
      <c r="AH148" s="13"/>
      <c r="AI148" s="13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</row>
    <row r="149" spans="2:66" x14ac:dyDescent="0.2">
      <c r="B149" s="3"/>
      <c r="C149" s="26"/>
      <c r="Z149" s="28"/>
      <c r="AB149" s="28">
        <v>24091</v>
      </c>
      <c r="AC149" s="26">
        <v>260</v>
      </c>
      <c r="AD149" s="26">
        <v>3.2905879506411814E-2</v>
      </c>
      <c r="AE149" s="26">
        <f t="shared" si="7"/>
        <v>8.5555286716670711</v>
      </c>
      <c r="AH149" s="13"/>
      <c r="AI149" s="13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</row>
    <row r="150" spans="2:66" x14ac:dyDescent="0.2">
      <c r="B150" s="3"/>
      <c r="C150" s="26"/>
      <c r="Z150" s="28"/>
      <c r="AB150" s="28">
        <v>24122</v>
      </c>
      <c r="AC150" s="26">
        <v>365</v>
      </c>
      <c r="AD150" s="26">
        <v>3.2994923857868022E-2</v>
      </c>
      <c r="AE150" s="26">
        <f t="shared" si="7"/>
        <v>12.043147208121828</v>
      </c>
      <c r="AH150" s="13"/>
      <c r="AI150" s="13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</row>
    <row r="151" spans="2:66" x14ac:dyDescent="0.2">
      <c r="B151" s="3"/>
      <c r="C151" s="26"/>
      <c r="Z151" s="28"/>
      <c r="AB151" s="28">
        <v>24153</v>
      </c>
      <c r="AC151" s="26">
        <v>220</v>
      </c>
      <c r="AD151" s="26">
        <v>5.5837563451776658E-2</v>
      </c>
      <c r="AE151" s="26">
        <f t="shared" si="7"/>
        <v>12.284263959390865</v>
      </c>
      <c r="AH151" s="13"/>
      <c r="AI151" s="13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</row>
    <row r="152" spans="2:66" x14ac:dyDescent="0.2">
      <c r="B152" s="3"/>
      <c r="C152" s="26"/>
      <c r="Z152" s="28"/>
      <c r="AB152" s="28">
        <v>24181</v>
      </c>
      <c r="AC152" s="26">
        <v>655</v>
      </c>
      <c r="AD152" s="26">
        <v>3.553299492385787E-2</v>
      </c>
      <c r="AE152" s="26">
        <f t="shared" si="7"/>
        <v>23.274111675126907</v>
      </c>
      <c r="AH152" s="13"/>
      <c r="AI152" s="13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</row>
    <row r="153" spans="2:66" x14ac:dyDescent="0.2">
      <c r="B153" s="3"/>
      <c r="C153" s="26"/>
      <c r="Z153" s="28"/>
      <c r="AB153" s="28">
        <v>24212</v>
      </c>
      <c r="AC153" s="26">
        <v>965</v>
      </c>
      <c r="AD153" s="26">
        <v>3.3502538071065992E-2</v>
      </c>
      <c r="AE153" s="26">
        <f t="shared" si="7"/>
        <v>32.329949238578685</v>
      </c>
      <c r="AH153" s="13"/>
      <c r="AI153" s="13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</row>
    <row r="154" spans="2:66" x14ac:dyDescent="0.2">
      <c r="B154" s="3"/>
      <c r="C154" s="26"/>
      <c r="Z154" s="28"/>
      <c r="AB154" s="28">
        <v>24242</v>
      </c>
      <c r="AC154" s="26">
        <v>1010</v>
      </c>
      <c r="AD154" s="26">
        <v>8.832487309644671E-2</v>
      </c>
      <c r="AE154" s="26">
        <f t="shared" si="7"/>
        <v>89.208121827411176</v>
      </c>
      <c r="AH154" s="13"/>
      <c r="AI154" s="13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</row>
    <row r="155" spans="2:66" x14ac:dyDescent="0.2">
      <c r="B155" s="3"/>
      <c r="C155" s="26"/>
      <c r="Z155" s="28"/>
      <c r="AB155" s="28">
        <v>24273</v>
      </c>
      <c r="AC155" s="26">
        <v>550</v>
      </c>
      <c r="AD155" s="26">
        <v>0.24771573604060915</v>
      </c>
      <c r="AE155" s="26">
        <f t="shared" si="7"/>
        <v>136.24365482233503</v>
      </c>
      <c r="AH155" s="13"/>
      <c r="AI155" s="13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</row>
    <row r="156" spans="2:66" x14ac:dyDescent="0.2">
      <c r="B156" s="3"/>
      <c r="C156" s="26"/>
      <c r="Z156" s="28"/>
      <c r="AB156" s="28">
        <v>24303</v>
      </c>
      <c r="AC156" s="26">
        <v>385</v>
      </c>
      <c r="AD156" s="26">
        <v>0.13350253807106599</v>
      </c>
      <c r="AE156" s="26">
        <f t="shared" si="7"/>
        <v>51.398477157360404</v>
      </c>
      <c r="AH156" s="13"/>
      <c r="AI156" s="13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</row>
    <row r="157" spans="2:66" x14ac:dyDescent="0.2">
      <c r="B157" s="3"/>
      <c r="C157" s="26"/>
      <c r="Z157" s="28"/>
      <c r="AB157" s="28">
        <v>24334</v>
      </c>
      <c r="AC157" s="26">
        <v>380</v>
      </c>
      <c r="AD157" s="26">
        <v>0.19441624365482235</v>
      </c>
      <c r="AE157" s="26">
        <f t="shared" si="7"/>
        <v>73.878172588832498</v>
      </c>
      <c r="AH157" s="13"/>
      <c r="AI157" s="13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</row>
    <row r="158" spans="2:66" x14ac:dyDescent="0.2">
      <c r="B158" s="3"/>
      <c r="C158" s="26"/>
      <c r="Z158" s="28"/>
      <c r="AB158" s="28">
        <v>24365</v>
      </c>
      <c r="AC158" s="26">
        <v>310</v>
      </c>
      <c r="AD158" s="26">
        <v>0.10710659898477157</v>
      </c>
      <c r="AE158" s="26">
        <f t="shared" si="7"/>
        <v>33.203045685279186</v>
      </c>
      <c r="AH158" s="13"/>
      <c r="AI158" s="13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</row>
    <row r="159" spans="2:66" x14ac:dyDescent="0.2">
      <c r="B159" s="3"/>
      <c r="C159" s="26"/>
      <c r="Z159" s="28"/>
      <c r="AB159" s="28">
        <v>24395</v>
      </c>
      <c r="AC159" s="26">
        <v>340</v>
      </c>
      <c r="AD159" s="26">
        <v>2.2842639593908632E-2</v>
      </c>
      <c r="AE159" s="26">
        <f t="shared" si="7"/>
        <v>7.7664974619289353</v>
      </c>
      <c r="AH159" s="13"/>
      <c r="AI159" s="13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</row>
    <row r="160" spans="2:66" x14ac:dyDescent="0.2">
      <c r="B160" s="3"/>
      <c r="C160" s="26"/>
      <c r="Z160" s="28"/>
      <c r="AB160" s="28">
        <v>24426</v>
      </c>
      <c r="AC160" s="26">
        <v>340</v>
      </c>
      <c r="AD160" s="26">
        <v>1.2182741116751269E-2</v>
      </c>
      <c r="AE160" s="26">
        <f t="shared" si="7"/>
        <v>4.1421319796954315</v>
      </c>
      <c r="AH160" s="13"/>
      <c r="AI160" s="13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</row>
    <row r="161" spans="2:66" x14ac:dyDescent="0.2">
      <c r="B161" s="3"/>
      <c r="C161" s="26"/>
      <c r="Z161" s="28"/>
      <c r="AB161" s="28">
        <v>24456</v>
      </c>
      <c r="AC161" s="26">
        <v>210</v>
      </c>
      <c r="AD161" s="26">
        <v>3.604060913705584E-2</v>
      </c>
      <c r="AE161" s="26">
        <f t="shared" si="7"/>
        <v>7.5685279187817267</v>
      </c>
      <c r="AH161" s="13"/>
      <c r="AI161" s="13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</row>
    <row r="162" spans="2:66" x14ac:dyDescent="0.2">
      <c r="B162" s="3"/>
      <c r="C162" s="26"/>
      <c r="Z162" s="28"/>
      <c r="AB162" s="28">
        <v>24487</v>
      </c>
      <c r="AC162" s="26">
        <v>510</v>
      </c>
      <c r="AD162" s="26">
        <v>1.453758119393752E-2</v>
      </c>
      <c r="AE162" s="26">
        <f t="shared" si="7"/>
        <v>7.4141664089081347</v>
      </c>
      <c r="AH162" s="13"/>
      <c r="AI162" s="13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</row>
    <row r="163" spans="2:66" x14ac:dyDescent="0.2">
      <c r="B163" s="3"/>
      <c r="C163" s="26"/>
      <c r="Z163" s="28"/>
      <c r="AB163" s="28">
        <v>24518</v>
      </c>
      <c r="AC163" s="26">
        <v>275</v>
      </c>
      <c r="AD163" s="26">
        <v>4.3303433343643682E-3</v>
      </c>
      <c r="AE163" s="26">
        <f t="shared" si="7"/>
        <v>1.1908444169502013</v>
      </c>
      <c r="AH163" s="13"/>
      <c r="AI163" s="13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</row>
    <row r="164" spans="2:66" x14ac:dyDescent="0.2">
      <c r="B164" s="3"/>
      <c r="C164" s="26"/>
      <c r="Z164" s="28"/>
      <c r="AB164" s="28">
        <v>24546</v>
      </c>
      <c r="AC164" s="26">
        <v>320</v>
      </c>
      <c r="AD164" s="26">
        <v>2.7219300958861738E-2</v>
      </c>
      <c r="AE164" s="26">
        <f t="shared" si="7"/>
        <v>8.7101763068357556</v>
      </c>
      <c r="AH164" s="13"/>
      <c r="AI164" s="13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</row>
    <row r="165" spans="2:66" x14ac:dyDescent="0.2">
      <c r="B165" s="3"/>
      <c r="C165" s="26"/>
      <c r="Z165" s="28"/>
      <c r="AB165" s="28">
        <v>24577</v>
      </c>
      <c r="AC165" s="26">
        <v>285</v>
      </c>
      <c r="AD165" s="26">
        <v>5.0417568821527994E-2</v>
      </c>
      <c r="AE165" s="26">
        <f t="shared" si="7"/>
        <v>14.369007114135478</v>
      </c>
      <c r="AH165" s="13"/>
      <c r="AI165" s="13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</row>
    <row r="166" spans="2:66" x14ac:dyDescent="0.2">
      <c r="B166" s="3"/>
      <c r="C166" s="26"/>
      <c r="Z166" s="28"/>
      <c r="AB166" s="28">
        <v>24607</v>
      </c>
      <c r="AC166" s="26">
        <v>285</v>
      </c>
      <c r="AD166" s="26">
        <v>0.13826167646149087</v>
      </c>
      <c r="AE166" s="26">
        <f t="shared" si="7"/>
        <v>39.4045777915249</v>
      </c>
      <c r="AH166" s="13"/>
      <c r="AI166" s="13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</row>
    <row r="167" spans="2:66" x14ac:dyDescent="0.2">
      <c r="B167" s="3"/>
      <c r="C167" s="26"/>
      <c r="Z167" s="28"/>
      <c r="AB167" s="28">
        <v>24638</v>
      </c>
      <c r="AC167" s="26">
        <v>285</v>
      </c>
      <c r="AD167" s="26">
        <v>0.39993813795236621</v>
      </c>
      <c r="AE167" s="26">
        <f t="shared" si="7"/>
        <v>113.98236931642437</v>
      </c>
      <c r="AH167" s="13"/>
      <c r="AI167" s="13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</row>
    <row r="168" spans="2:66" x14ac:dyDescent="0.2">
      <c r="B168" s="3"/>
      <c r="C168" s="26"/>
      <c r="Z168" s="28"/>
      <c r="AB168" s="28">
        <v>24668</v>
      </c>
      <c r="AC168" s="26">
        <v>275</v>
      </c>
      <c r="AD168" s="26">
        <v>0.12341478502938448</v>
      </c>
      <c r="AE168" s="26">
        <f t="shared" si="7"/>
        <v>33.93906588308073</v>
      </c>
      <c r="AH168" s="13"/>
      <c r="AI168" s="13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</row>
    <row r="169" spans="2:66" x14ac:dyDescent="0.2">
      <c r="B169" s="3"/>
      <c r="C169" s="26"/>
      <c r="Z169" s="28"/>
      <c r="AB169" s="28">
        <v>24699</v>
      </c>
      <c r="AC169" s="26">
        <v>275</v>
      </c>
      <c r="AD169" s="26">
        <v>5.9078255490256727E-2</v>
      </c>
      <c r="AE169" s="26">
        <f t="shared" si="7"/>
        <v>16.246520259820599</v>
      </c>
      <c r="AH169" s="13"/>
      <c r="AI169" s="13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</row>
    <row r="170" spans="2:66" x14ac:dyDescent="0.2">
      <c r="B170" s="3"/>
      <c r="C170" s="26"/>
      <c r="Z170" s="28"/>
      <c r="AB170" s="28">
        <v>24730</v>
      </c>
      <c r="AC170" s="26">
        <v>275</v>
      </c>
      <c r="AD170" s="26">
        <v>9.0009279307145071E-2</v>
      </c>
      <c r="AE170" s="26">
        <f t="shared" si="7"/>
        <v>24.752551809464894</v>
      </c>
      <c r="AH170" s="13"/>
      <c r="AI170" s="13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</row>
    <row r="171" spans="2:66" x14ac:dyDescent="0.2">
      <c r="B171" s="3"/>
      <c r="C171" s="26"/>
      <c r="Z171" s="28"/>
      <c r="AB171" s="28">
        <v>24760</v>
      </c>
      <c r="AC171" s="26">
        <v>110</v>
      </c>
      <c r="AD171" s="26">
        <v>5.9078255490256727E-2</v>
      </c>
      <c r="AE171" s="26">
        <f t="shared" si="7"/>
        <v>6.4986081039282402</v>
      </c>
      <c r="AH171" s="13"/>
      <c r="AI171" s="13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</row>
    <row r="172" spans="2:66" x14ac:dyDescent="0.2">
      <c r="B172" s="3"/>
      <c r="C172" s="26"/>
      <c r="Z172" s="28"/>
      <c r="AB172" s="28">
        <v>24791</v>
      </c>
      <c r="AC172" s="26">
        <v>110</v>
      </c>
      <c r="AD172" s="26">
        <v>1.2681719764924219E-2</v>
      </c>
      <c r="AE172" s="26">
        <f t="shared" si="7"/>
        <v>1.394989174141664</v>
      </c>
      <c r="AH172" s="13"/>
      <c r="AI172" s="13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</row>
    <row r="173" spans="2:66" x14ac:dyDescent="0.2">
      <c r="B173" s="3"/>
      <c r="C173" s="26"/>
      <c r="Z173" s="28"/>
      <c r="AB173" s="28">
        <v>24821</v>
      </c>
      <c r="AC173" s="26">
        <v>110</v>
      </c>
      <c r="AD173" s="26">
        <v>2.1033096195484074E-2</v>
      </c>
      <c r="AE173" s="26">
        <f t="shared" si="7"/>
        <v>2.3136405815032481</v>
      </c>
      <c r="AH173" s="13"/>
      <c r="AI173" s="13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</row>
    <row r="174" spans="2:66" x14ac:dyDescent="0.2">
      <c r="B174" s="3"/>
      <c r="C174" s="26"/>
      <c r="Z174" s="28"/>
      <c r="AB174" s="28">
        <v>24852</v>
      </c>
      <c r="AC174" s="26">
        <v>280</v>
      </c>
      <c r="AD174" s="26">
        <v>1.3089906992766104E-2</v>
      </c>
      <c r="AE174" s="26">
        <f t="shared" si="7"/>
        <v>3.6651739579745088</v>
      </c>
      <c r="AH174" s="13"/>
      <c r="AI174" s="13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</row>
    <row r="175" spans="2:66" x14ac:dyDescent="0.2">
      <c r="B175" s="3"/>
      <c r="C175" s="26"/>
      <c r="Z175" s="28"/>
      <c r="AB175" s="28">
        <v>24883</v>
      </c>
      <c r="AC175" s="26">
        <v>280</v>
      </c>
      <c r="AD175" s="26">
        <v>3.1002411298656561E-3</v>
      </c>
      <c r="AE175" s="26">
        <f t="shared" si="7"/>
        <v>0.86806751636238366</v>
      </c>
      <c r="AH175" s="13"/>
      <c r="AI175" s="13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</row>
    <row r="176" spans="2:66" x14ac:dyDescent="0.2">
      <c r="B176" s="3"/>
      <c r="C176" s="26"/>
      <c r="Z176" s="28"/>
      <c r="AB176" s="28">
        <v>24912</v>
      </c>
      <c r="AC176" s="26">
        <v>280</v>
      </c>
      <c r="AD176" s="26">
        <v>3.7891836031691351E-3</v>
      </c>
      <c r="AE176" s="26">
        <f t="shared" si="7"/>
        <v>1.0609714088873579</v>
      </c>
      <c r="AH176" s="13"/>
      <c r="AI176" s="13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</row>
    <row r="177" spans="2:66" x14ac:dyDescent="0.2">
      <c r="B177" s="3"/>
      <c r="C177" s="26"/>
      <c r="Z177" s="28"/>
      <c r="AB177" s="28">
        <v>24943</v>
      </c>
      <c r="AC177" s="26">
        <v>240</v>
      </c>
      <c r="AD177" s="26">
        <v>0.11298656562177058</v>
      </c>
      <c r="AE177" s="26">
        <f t="shared" si="7"/>
        <v>27.116775749224939</v>
      </c>
      <c r="AH177" s="13"/>
      <c r="AI177" s="13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</row>
    <row r="178" spans="2:66" x14ac:dyDescent="0.2">
      <c r="B178" s="3"/>
      <c r="C178" s="26"/>
      <c r="Z178" s="28"/>
      <c r="AB178" s="28">
        <v>24973</v>
      </c>
      <c r="AC178" s="26">
        <v>240</v>
      </c>
      <c r="AD178" s="26">
        <v>7.233895969686531E-2</v>
      </c>
      <c r="AE178" s="26">
        <f t="shared" si="7"/>
        <v>17.361350327247674</v>
      </c>
      <c r="AH178" s="13"/>
      <c r="AI178" s="13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</row>
    <row r="179" spans="2:66" x14ac:dyDescent="0.2">
      <c r="B179" s="3"/>
      <c r="C179" s="26"/>
      <c r="Z179" s="28"/>
      <c r="AB179" s="28">
        <v>25004</v>
      </c>
      <c r="AC179" s="26">
        <v>240</v>
      </c>
      <c r="AD179" s="26">
        <v>0.11298656562177058</v>
      </c>
      <c r="AE179" s="26">
        <f t="shared" si="7"/>
        <v>27.116775749224939</v>
      </c>
      <c r="AH179" s="13"/>
      <c r="AI179" s="13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</row>
    <row r="180" spans="2:66" x14ac:dyDescent="0.2">
      <c r="B180" s="3"/>
      <c r="C180" s="26"/>
      <c r="Z180" s="28"/>
      <c r="AB180" s="28">
        <v>25034</v>
      </c>
      <c r="AC180" s="26">
        <v>195</v>
      </c>
      <c r="AD180" s="26">
        <v>0.12779882879779539</v>
      </c>
      <c r="AE180" s="26">
        <f t="shared" si="7"/>
        <v>24.9207716155701</v>
      </c>
      <c r="AH180" s="13"/>
      <c r="AI180" s="13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</row>
    <row r="181" spans="2:66" x14ac:dyDescent="0.2">
      <c r="B181" s="3"/>
      <c r="C181" s="26"/>
      <c r="Z181" s="28"/>
      <c r="AB181" s="28">
        <v>25065</v>
      </c>
      <c r="AC181" s="26">
        <v>195</v>
      </c>
      <c r="AD181" s="26">
        <v>0.12504305890458145</v>
      </c>
      <c r="AE181" s="26">
        <f t="shared" si="7"/>
        <v>24.383396486393384</v>
      </c>
      <c r="AH181" s="13"/>
      <c r="AI181" s="13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</row>
    <row r="182" spans="2:66" x14ac:dyDescent="0.2">
      <c r="B182" s="3"/>
      <c r="C182" s="26"/>
      <c r="Z182" s="28"/>
      <c r="AB182" s="28">
        <v>25096</v>
      </c>
      <c r="AC182" s="26">
        <v>195</v>
      </c>
      <c r="AD182" s="26">
        <v>0.21805029280055116</v>
      </c>
      <c r="AE182" s="26">
        <f t="shared" si="7"/>
        <v>42.519807096107478</v>
      </c>
      <c r="AH182" s="13"/>
      <c r="AI182" s="13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</row>
    <row r="183" spans="2:66" x14ac:dyDescent="0.2">
      <c r="B183" s="3"/>
      <c r="C183" s="26"/>
      <c r="Z183" s="28"/>
      <c r="AB183" s="28">
        <v>25126</v>
      </c>
      <c r="AC183" s="26">
        <v>135</v>
      </c>
      <c r="AD183" s="26">
        <v>0.1009300723389597</v>
      </c>
      <c r="AE183" s="26">
        <f t="shared" si="7"/>
        <v>13.62555976575956</v>
      </c>
      <c r="AH183" s="13"/>
      <c r="AI183" s="13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</row>
    <row r="184" spans="2:66" x14ac:dyDescent="0.2">
      <c r="B184" s="3"/>
      <c r="C184" s="26"/>
      <c r="Z184" s="28"/>
      <c r="AB184" s="28">
        <v>25157</v>
      </c>
      <c r="AC184" s="26">
        <v>135</v>
      </c>
      <c r="AD184" s="26">
        <v>4.4781260764726147E-2</v>
      </c>
      <c r="AE184" s="26">
        <f t="shared" si="7"/>
        <v>6.0454702032380299</v>
      </c>
      <c r="AH184" s="13"/>
      <c r="AI184" s="13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</row>
    <row r="185" spans="2:66" x14ac:dyDescent="0.2">
      <c r="B185" s="3"/>
      <c r="C185" s="26"/>
      <c r="Z185" s="28"/>
      <c r="AB185" s="28">
        <v>25187</v>
      </c>
      <c r="AC185" s="26">
        <v>135</v>
      </c>
      <c r="AD185" s="26">
        <v>6.510506372717878E-2</v>
      </c>
      <c r="AE185" s="26">
        <f t="shared" si="7"/>
        <v>8.7891836031691355</v>
      </c>
      <c r="AH185" s="13"/>
      <c r="AI185" s="13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</row>
    <row r="186" spans="2:66" x14ac:dyDescent="0.2">
      <c r="B186" s="3"/>
      <c r="C186" s="26"/>
      <c r="Z186" s="28"/>
      <c r="AB186" s="28">
        <v>25218</v>
      </c>
      <c r="AC186" s="26">
        <v>128</v>
      </c>
      <c r="AD186" s="26">
        <v>2.6254826254826259E-2</v>
      </c>
      <c r="AE186" s="26">
        <f t="shared" si="7"/>
        <v>3.3606177606177612</v>
      </c>
      <c r="AH186" s="13"/>
      <c r="AI186" s="13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</row>
    <row r="187" spans="2:66" x14ac:dyDescent="0.2">
      <c r="B187" s="3"/>
      <c r="C187" s="26"/>
      <c r="Z187" s="28"/>
      <c r="AB187" s="28">
        <v>25249</v>
      </c>
      <c r="AC187" s="26">
        <v>128</v>
      </c>
      <c r="AD187" s="26">
        <v>3.4362934362934368E-2</v>
      </c>
      <c r="AE187" s="26">
        <f t="shared" si="7"/>
        <v>4.3984555984555991</v>
      </c>
      <c r="AH187" s="13"/>
      <c r="AI187" s="13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</row>
    <row r="188" spans="2:66" x14ac:dyDescent="0.2">
      <c r="B188" s="3"/>
      <c r="C188" s="26"/>
      <c r="Z188" s="28"/>
      <c r="AB188" s="28">
        <v>25277</v>
      </c>
      <c r="AC188" s="26">
        <v>216</v>
      </c>
      <c r="AD188" s="26">
        <v>5.5984555984555984E-2</v>
      </c>
      <c r="AE188" s="26">
        <f t="shared" si="7"/>
        <v>12.092664092664092</v>
      </c>
      <c r="AH188" s="13"/>
      <c r="AI188" s="13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</row>
    <row r="189" spans="2:66" x14ac:dyDescent="0.2">
      <c r="B189" s="3"/>
      <c r="C189" s="26"/>
      <c r="Z189" s="28"/>
      <c r="AB189" s="28">
        <v>25308</v>
      </c>
      <c r="AC189" s="26">
        <v>218</v>
      </c>
      <c r="AD189" s="26">
        <v>0.17837837837837839</v>
      </c>
      <c r="AE189" s="26">
        <f t="shared" si="7"/>
        <v>38.88648648648649</v>
      </c>
      <c r="AH189" s="13"/>
      <c r="AI189" s="13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</row>
    <row r="190" spans="2:66" x14ac:dyDescent="0.2">
      <c r="B190" s="3"/>
      <c r="C190" s="26"/>
      <c r="Z190" s="28"/>
      <c r="AB190" s="28">
        <v>25338</v>
      </c>
      <c r="AC190" s="26">
        <v>290</v>
      </c>
      <c r="AD190" s="26">
        <v>0.17220077220077221</v>
      </c>
      <c r="AE190" s="26">
        <f t="shared" si="7"/>
        <v>49.938223938223942</v>
      </c>
      <c r="AH190" s="13"/>
      <c r="AI190" s="13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</row>
    <row r="191" spans="2:66" x14ac:dyDescent="0.2">
      <c r="B191" s="3"/>
      <c r="C191" s="26"/>
      <c r="Z191" s="28"/>
      <c r="AB191" s="28">
        <v>25369</v>
      </c>
      <c r="AC191" s="26">
        <v>372</v>
      </c>
      <c r="AD191" s="26">
        <v>0.10733590733590734</v>
      </c>
      <c r="AE191" s="26">
        <f t="shared" si="7"/>
        <v>39.928957528957532</v>
      </c>
      <c r="AH191" s="13"/>
      <c r="AI191" s="13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</row>
    <row r="192" spans="2:66" x14ac:dyDescent="0.2">
      <c r="B192" s="3"/>
      <c r="C192" s="26"/>
      <c r="Z192" s="28"/>
      <c r="AB192" s="28">
        <v>25399</v>
      </c>
      <c r="AC192" s="26">
        <v>145</v>
      </c>
      <c r="AD192" s="26">
        <v>0.15173745173745176</v>
      </c>
      <c r="AE192" s="26">
        <f t="shared" si="7"/>
        <v>22.001930501930506</v>
      </c>
      <c r="AH192" s="13"/>
      <c r="AI192" s="13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</row>
    <row r="193" spans="2:66" x14ac:dyDescent="0.2">
      <c r="B193" s="3"/>
      <c r="C193" s="26"/>
      <c r="Z193" s="28"/>
      <c r="AB193" s="28">
        <v>25430</v>
      </c>
      <c r="AC193" s="26">
        <v>149</v>
      </c>
      <c r="AD193" s="26">
        <v>8.0694980694980697E-2</v>
      </c>
      <c r="AE193" s="26">
        <f t="shared" si="7"/>
        <v>12.023552123552124</v>
      </c>
      <c r="AH193" s="13"/>
      <c r="AI193" s="13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</row>
    <row r="194" spans="2:66" x14ac:dyDescent="0.2">
      <c r="B194" s="3"/>
      <c r="C194" s="26"/>
      <c r="Z194" s="28"/>
      <c r="AB194" s="28">
        <v>25461</v>
      </c>
      <c r="AC194" s="26">
        <v>188</v>
      </c>
      <c r="AD194" s="26">
        <v>2.9729729729729731E-2</v>
      </c>
      <c r="AE194" s="26">
        <f t="shared" ref="AE194:AE257" si="8">AC194*AD194</f>
        <v>5.5891891891891898</v>
      </c>
      <c r="AH194" s="13"/>
      <c r="AI194" s="13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</row>
    <row r="195" spans="2:66" x14ac:dyDescent="0.2">
      <c r="B195" s="3"/>
      <c r="C195" s="26"/>
      <c r="Z195" s="28"/>
      <c r="AB195" s="28">
        <v>25491</v>
      </c>
      <c r="AC195" s="26">
        <v>142</v>
      </c>
      <c r="AD195" s="26">
        <v>0.11119691119691121</v>
      </c>
      <c r="AE195" s="26">
        <f t="shared" si="8"/>
        <v>15.789961389961391</v>
      </c>
      <c r="AH195" s="13"/>
      <c r="AI195" s="13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</row>
    <row r="196" spans="2:66" x14ac:dyDescent="0.2">
      <c r="B196" s="3"/>
      <c r="C196" s="26"/>
      <c r="Z196" s="28"/>
      <c r="AB196" s="28">
        <v>25522</v>
      </c>
      <c r="AC196" s="26">
        <v>80.973361091378635</v>
      </c>
      <c r="AD196" s="26">
        <v>4.633204633204633E-3</v>
      </c>
      <c r="AE196" s="26">
        <f t="shared" si="8"/>
        <v>0.37516615177472723</v>
      </c>
      <c r="AH196" s="13"/>
      <c r="AI196" s="13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</row>
    <row r="197" spans="2:66" x14ac:dyDescent="0.2">
      <c r="B197" s="3"/>
      <c r="C197" s="26"/>
      <c r="Z197" s="28"/>
      <c r="AB197" s="28">
        <v>25552</v>
      </c>
      <c r="AC197" s="26">
        <v>113</v>
      </c>
      <c r="AD197" s="26">
        <v>4.7490347490347494E-2</v>
      </c>
      <c r="AE197" s="26">
        <f t="shared" si="8"/>
        <v>5.3664092664092671</v>
      </c>
      <c r="AH197" s="13"/>
      <c r="AI197" s="13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</row>
    <row r="198" spans="2:66" x14ac:dyDescent="0.2">
      <c r="B198" s="3"/>
      <c r="C198" s="26"/>
      <c r="Z198" s="28"/>
      <c r="AB198" s="28">
        <v>25583</v>
      </c>
      <c r="AC198" s="26">
        <v>101</v>
      </c>
      <c r="AD198" s="26">
        <v>2.7835768963117608E-3</v>
      </c>
      <c r="AE198" s="26">
        <f t="shared" si="8"/>
        <v>0.28114126652748783</v>
      </c>
      <c r="AH198" s="13"/>
      <c r="AI198" s="13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</row>
    <row r="199" spans="2:66" x14ac:dyDescent="0.2">
      <c r="B199" s="3"/>
      <c r="C199" s="26"/>
      <c r="Z199" s="28"/>
      <c r="AB199" s="28">
        <v>25614</v>
      </c>
      <c r="AC199" s="26">
        <v>154</v>
      </c>
      <c r="AD199" s="26">
        <v>2.2616562282533056E-2</v>
      </c>
      <c r="AE199" s="26">
        <f t="shared" si="8"/>
        <v>3.4829505915100905</v>
      </c>
      <c r="AH199" s="13"/>
      <c r="AI199" s="13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</row>
    <row r="200" spans="2:66" x14ac:dyDescent="0.2">
      <c r="B200" s="3"/>
      <c r="C200" s="26"/>
      <c r="Z200" s="28"/>
      <c r="AB200" s="28">
        <v>25642</v>
      </c>
      <c r="AC200" s="26">
        <v>193</v>
      </c>
      <c r="AD200" s="26">
        <v>2.4704244954766877E-2</v>
      </c>
      <c r="AE200" s="26">
        <f t="shared" si="8"/>
        <v>4.7679192762700069</v>
      </c>
      <c r="AH200" s="13"/>
      <c r="AI200" s="13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</row>
    <row r="201" spans="2:66" x14ac:dyDescent="0.2">
      <c r="B201" s="3"/>
      <c r="C201" s="26"/>
      <c r="Z201" s="28"/>
      <c r="AB201" s="28">
        <v>25673</v>
      </c>
      <c r="AC201" s="26">
        <v>248</v>
      </c>
      <c r="AD201" s="26">
        <v>8.3855254001391794E-2</v>
      </c>
      <c r="AE201" s="26">
        <f t="shared" si="8"/>
        <v>20.796102992345165</v>
      </c>
      <c r="AH201" s="13"/>
      <c r="AI201" s="13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</row>
    <row r="202" spans="2:66" x14ac:dyDescent="0.2">
      <c r="B202" s="3"/>
      <c r="C202" s="26"/>
      <c r="Z202" s="28"/>
      <c r="AB202" s="28">
        <v>25703</v>
      </c>
      <c r="AC202" s="26">
        <v>278</v>
      </c>
      <c r="AD202" s="26">
        <v>0.11412665274878218</v>
      </c>
      <c r="AE202" s="26">
        <f t="shared" si="8"/>
        <v>31.727209464161447</v>
      </c>
      <c r="AH202" s="13"/>
      <c r="AI202" s="13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</row>
    <row r="203" spans="2:66" x14ac:dyDescent="0.2">
      <c r="B203" s="3"/>
      <c r="C203" s="26"/>
      <c r="Z203" s="28"/>
      <c r="AB203" s="28">
        <v>25734</v>
      </c>
      <c r="AC203" s="26">
        <v>266</v>
      </c>
      <c r="AD203" s="26">
        <v>9.8816979819067507E-2</v>
      </c>
      <c r="AE203" s="26">
        <f t="shared" si="8"/>
        <v>26.285316631871957</v>
      </c>
      <c r="AH203" s="13"/>
      <c r="AI203" s="13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</row>
    <row r="204" spans="2:66" x14ac:dyDescent="0.2">
      <c r="B204" s="3"/>
      <c r="C204" s="26"/>
      <c r="Z204" s="28"/>
      <c r="AB204" s="28">
        <v>25764</v>
      </c>
      <c r="AC204" s="26">
        <v>178</v>
      </c>
      <c r="AD204" s="26">
        <v>0.12108559498956159</v>
      </c>
      <c r="AE204" s="26">
        <f t="shared" si="8"/>
        <v>21.553235908141964</v>
      </c>
      <c r="AH204" s="13"/>
      <c r="AI204" s="13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</row>
    <row r="205" spans="2:66" x14ac:dyDescent="0.2">
      <c r="B205" s="3"/>
      <c r="C205" s="26"/>
      <c r="Z205" s="28"/>
      <c r="AB205" s="28">
        <v>25795</v>
      </c>
      <c r="AC205" s="26">
        <v>164</v>
      </c>
      <c r="AD205" s="26">
        <v>0.13813500347947114</v>
      </c>
      <c r="AE205" s="26">
        <f t="shared" si="8"/>
        <v>22.654140570633267</v>
      </c>
      <c r="AH205" s="13"/>
      <c r="AI205" s="13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</row>
    <row r="206" spans="2:66" x14ac:dyDescent="0.2">
      <c r="B206" s="3"/>
      <c r="C206" s="26"/>
      <c r="Z206" s="28"/>
      <c r="AB206" s="28">
        <v>25826</v>
      </c>
      <c r="AC206" s="26">
        <v>92.8</v>
      </c>
      <c r="AD206" s="26">
        <v>0.20320111343075853</v>
      </c>
      <c r="AE206" s="26">
        <f t="shared" si="8"/>
        <v>18.857063326374391</v>
      </c>
      <c r="AH206" s="13"/>
      <c r="AI206" s="13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</row>
    <row r="207" spans="2:66" x14ac:dyDescent="0.2">
      <c r="B207" s="3"/>
      <c r="C207" s="26"/>
      <c r="Z207" s="28"/>
      <c r="AB207" s="28">
        <v>25856</v>
      </c>
      <c r="AC207" s="26">
        <v>119</v>
      </c>
      <c r="AD207" s="26">
        <v>0.13674321503131526</v>
      </c>
      <c r="AE207" s="26">
        <f t="shared" si="8"/>
        <v>16.272442588726516</v>
      </c>
      <c r="AH207" s="13"/>
      <c r="AI207" s="13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</row>
    <row r="208" spans="2:66" x14ac:dyDescent="0.2">
      <c r="B208" s="3"/>
      <c r="C208" s="26"/>
      <c r="Z208" s="28"/>
      <c r="AB208" s="28">
        <v>25887</v>
      </c>
      <c r="AC208" s="26">
        <v>95.5</v>
      </c>
      <c r="AD208" s="26">
        <v>4.4189283228949203E-2</v>
      </c>
      <c r="AE208" s="26">
        <f t="shared" si="8"/>
        <v>4.2200765483646485</v>
      </c>
      <c r="AH208" s="13"/>
      <c r="AI208" s="13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</row>
    <row r="209" spans="2:66" x14ac:dyDescent="0.2">
      <c r="B209" s="3"/>
      <c r="C209" s="26"/>
      <c r="Z209" s="28"/>
      <c r="AB209" s="28">
        <v>25917</v>
      </c>
      <c r="AC209" s="26">
        <v>88.2</v>
      </c>
      <c r="AD209" s="26">
        <v>9.7425191370911629E-3</v>
      </c>
      <c r="AE209" s="26">
        <f t="shared" si="8"/>
        <v>0.85929018789144063</v>
      </c>
      <c r="AH209" s="13"/>
      <c r="AI209" s="13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</row>
    <row r="210" spans="2:66" x14ac:dyDescent="0.2">
      <c r="B210" s="3"/>
      <c r="C210" s="26"/>
      <c r="Z210" s="28"/>
      <c r="AB210" s="28">
        <v>25948</v>
      </c>
      <c r="AC210" s="26">
        <v>84.9</v>
      </c>
      <c r="AD210" s="26">
        <v>4.6813107670147645E-2</v>
      </c>
      <c r="AE210" s="26">
        <f t="shared" si="8"/>
        <v>3.9744328411955352</v>
      </c>
      <c r="AH210" s="13"/>
      <c r="AI210" s="13"/>
      <c r="AJ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</row>
    <row r="211" spans="2:66" x14ac:dyDescent="0.2">
      <c r="B211" s="3"/>
      <c r="C211" s="26"/>
      <c r="Z211" s="28"/>
      <c r="AB211" s="28">
        <v>25979</v>
      </c>
      <c r="AC211" s="26">
        <v>108</v>
      </c>
      <c r="AD211" s="26">
        <v>0.10046813107670148</v>
      </c>
      <c r="AE211" s="26">
        <f t="shared" si="8"/>
        <v>10.850558156283761</v>
      </c>
      <c r="AH211" s="13"/>
      <c r="AI211" s="13"/>
      <c r="AJ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</row>
    <row r="212" spans="2:66" x14ac:dyDescent="0.2">
      <c r="B212" s="3"/>
      <c r="C212" s="26"/>
      <c r="Z212" s="28"/>
      <c r="AB212" s="28">
        <v>26007</v>
      </c>
      <c r="AC212" s="26">
        <v>299</v>
      </c>
      <c r="AD212" s="26">
        <v>2.5207057976233346E-2</v>
      </c>
      <c r="AE212" s="26">
        <f t="shared" si="8"/>
        <v>7.5369103348937703</v>
      </c>
      <c r="AH212" s="13"/>
      <c r="AI212" s="13"/>
      <c r="AJ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</row>
    <row r="213" spans="2:66" x14ac:dyDescent="0.2">
      <c r="B213" s="3"/>
      <c r="C213" s="26"/>
      <c r="Z213" s="28"/>
      <c r="AB213" s="28">
        <v>26038</v>
      </c>
      <c r="AC213" s="26">
        <v>251</v>
      </c>
      <c r="AD213" s="26">
        <v>2.8087864602088588E-2</v>
      </c>
      <c r="AE213" s="26">
        <f t="shared" si="8"/>
        <v>7.0500540151242355</v>
      </c>
      <c r="AH213" s="13"/>
      <c r="AI213" s="13"/>
      <c r="AJ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</row>
    <row r="214" spans="2:66" x14ac:dyDescent="0.2">
      <c r="B214" s="3"/>
      <c r="C214" s="26"/>
      <c r="Z214" s="28"/>
      <c r="AB214" s="28">
        <v>26068</v>
      </c>
      <c r="AC214" s="26">
        <v>299</v>
      </c>
      <c r="AD214" s="26">
        <v>0.22686352178610011</v>
      </c>
      <c r="AE214" s="26">
        <f t="shared" si="8"/>
        <v>67.832193014043938</v>
      </c>
      <c r="AH214" s="13"/>
      <c r="AI214" s="13"/>
      <c r="AJ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</row>
    <row r="215" spans="2:66" x14ac:dyDescent="0.2">
      <c r="B215" s="3"/>
      <c r="C215" s="26"/>
      <c r="Z215" s="28"/>
      <c r="AB215" s="28">
        <v>26099</v>
      </c>
      <c r="AC215" s="26">
        <v>189</v>
      </c>
      <c r="AD215" s="26">
        <v>6.3017644940583359E-2</v>
      </c>
      <c r="AE215" s="26">
        <f t="shared" si="8"/>
        <v>11.910334893770255</v>
      </c>
      <c r="AH215" s="13"/>
      <c r="AI215" s="13"/>
      <c r="AJ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</row>
    <row r="216" spans="2:66" x14ac:dyDescent="0.2">
      <c r="B216" s="3"/>
      <c r="C216" s="26"/>
      <c r="Z216" s="28"/>
      <c r="AB216" s="28">
        <v>26129</v>
      </c>
      <c r="AC216" s="26">
        <v>257</v>
      </c>
      <c r="AD216" s="26">
        <v>0.13359740727403674</v>
      </c>
      <c r="AE216" s="26">
        <f t="shared" si="8"/>
        <v>34.334533669427444</v>
      </c>
      <c r="AH216" s="13"/>
      <c r="AI216" s="13"/>
      <c r="AJ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</row>
    <row r="217" spans="2:66" x14ac:dyDescent="0.2">
      <c r="B217" s="3"/>
      <c r="C217" s="26"/>
      <c r="Z217" s="28"/>
      <c r="AB217" s="28">
        <v>26160</v>
      </c>
      <c r="AC217" s="26">
        <v>235</v>
      </c>
      <c r="AD217" s="26">
        <v>3.4209578682030971E-2</v>
      </c>
      <c r="AE217" s="26">
        <f t="shared" si="8"/>
        <v>8.039250990277278</v>
      </c>
      <c r="AH217" s="13"/>
      <c r="AI217" s="13"/>
      <c r="AJ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</row>
    <row r="218" spans="2:66" x14ac:dyDescent="0.2">
      <c r="B218" s="3"/>
      <c r="C218" s="26"/>
      <c r="Z218" s="28"/>
      <c r="AB218" s="28">
        <v>26191</v>
      </c>
      <c r="AC218" s="26">
        <v>101</v>
      </c>
      <c r="AD218" s="26">
        <v>3.4569679510262873E-2</v>
      </c>
      <c r="AE218" s="26">
        <f t="shared" si="8"/>
        <v>3.4915376305365502</v>
      </c>
      <c r="AH218" s="13"/>
      <c r="AI218" s="13"/>
      <c r="AJ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</row>
    <row r="219" spans="2:66" x14ac:dyDescent="0.2">
      <c r="B219" s="3"/>
      <c r="C219" s="26"/>
      <c r="Z219" s="28"/>
      <c r="AB219" s="28">
        <v>26221</v>
      </c>
      <c r="AC219" s="26">
        <v>41.7</v>
      </c>
      <c r="AD219" s="26">
        <v>0.15448325531148721</v>
      </c>
      <c r="AE219" s="26">
        <f t="shared" si="8"/>
        <v>6.4419517464890168</v>
      </c>
      <c r="AH219" s="13"/>
      <c r="AI219" s="13"/>
      <c r="AJ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</row>
    <row r="220" spans="2:66" x14ac:dyDescent="0.2">
      <c r="B220" s="3"/>
      <c r="C220" s="26"/>
      <c r="Z220" s="28"/>
      <c r="AB220" s="28">
        <v>26252</v>
      </c>
      <c r="AC220" s="26">
        <v>52.1</v>
      </c>
      <c r="AD220" s="26">
        <v>0.12279438242707959</v>
      </c>
      <c r="AE220" s="26">
        <f t="shared" si="8"/>
        <v>6.3975873244508463</v>
      </c>
      <c r="AH220" s="13"/>
      <c r="AI220" s="13"/>
      <c r="AJ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</row>
    <row r="221" spans="2:66" x14ac:dyDescent="0.2">
      <c r="B221" s="3"/>
      <c r="C221" s="26"/>
      <c r="Z221" s="28"/>
      <c r="AB221" s="28">
        <v>26282</v>
      </c>
      <c r="AC221" s="26">
        <v>68</v>
      </c>
      <c r="AD221" s="26">
        <v>2.9888368743248107E-2</v>
      </c>
      <c r="AE221" s="26">
        <f t="shared" si="8"/>
        <v>2.0324090745408712</v>
      </c>
      <c r="AH221" s="13"/>
      <c r="AI221" s="13"/>
      <c r="AJ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</row>
    <row r="222" spans="2:66" x14ac:dyDescent="0.2">
      <c r="B222" s="3"/>
      <c r="C222" s="26"/>
      <c r="Z222" s="28"/>
      <c r="AB222" s="28">
        <v>26313</v>
      </c>
      <c r="AC222" s="26">
        <v>99</v>
      </c>
      <c r="AD222" s="26">
        <v>6.7226890756302525E-3</v>
      </c>
      <c r="AE222" s="26">
        <f t="shared" si="8"/>
        <v>0.66554621848739504</v>
      </c>
      <c r="AH222" s="13"/>
      <c r="AI222" s="13"/>
      <c r="AJ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</row>
    <row r="223" spans="2:66" x14ac:dyDescent="0.2">
      <c r="B223" s="3"/>
      <c r="C223" s="26"/>
      <c r="Z223" s="28"/>
      <c r="AB223" s="28">
        <v>26344</v>
      </c>
      <c r="AC223" s="26">
        <v>99</v>
      </c>
      <c r="AD223" s="26">
        <v>8.4033613445378148E-3</v>
      </c>
      <c r="AE223" s="26">
        <f t="shared" si="8"/>
        <v>0.83193277310924363</v>
      </c>
      <c r="AH223" s="13"/>
      <c r="AI223" s="13"/>
      <c r="AJ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</row>
    <row r="224" spans="2:66" x14ac:dyDescent="0.2">
      <c r="B224" s="3"/>
      <c r="C224" s="26"/>
      <c r="Z224" s="28"/>
      <c r="AB224" s="28">
        <v>26373</v>
      </c>
      <c r="AC224" s="26">
        <v>90.881482613836965</v>
      </c>
      <c r="AD224" s="26">
        <v>1.680672268907563E-2</v>
      </c>
      <c r="AE224" s="26">
        <f t="shared" si="8"/>
        <v>1.5274198758628061</v>
      </c>
      <c r="AH224" s="13"/>
      <c r="AI224" s="13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</row>
    <row r="225" spans="2:66" x14ac:dyDescent="0.2">
      <c r="B225" s="3"/>
      <c r="C225" s="26"/>
      <c r="Z225" s="28"/>
      <c r="AB225" s="28">
        <v>26404</v>
      </c>
      <c r="AC225" s="26">
        <v>101</v>
      </c>
      <c r="AD225" s="26">
        <v>0.18184873949579833</v>
      </c>
      <c r="AE225" s="26">
        <f t="shared" si="8"/>
        <v>18.36672268907563</v>
      </c>
      <c r="AH225" s="13"/>
      <c r="AI225" s="13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</row>
    <row r="226" spans="2:66" x14ac:dyDescent="0.2">
      <c r="B226" s="3"/>
      <c r="C226" s="26"/>
      <c r="Z226" s="28"/>
      <c r="AB226" s="28">
        <v>26434</v>
      </c>
      <c r="AC226" s="26">
        <v>134</v>
      </c>
      <c r="AD226" s="26">
        <v>0.14285714285714285</v>
      </c>
      <c r="AE226" s="26">
        <f t="shared" si="8"/>
        <v>19.142857142857142</v>
      </c>
      <c r="AH226" s="13"/>
      <c r="AI226" s="13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</row>
    <row r="227" spans="2:66" x14ac:dyDescent="0.2">
      <c r="B227" s="3"/>
      <c r="C227" s="26"/>
      <c r="Z227" s="28"/>
      <c r="AB227" s="28">
        <v>26465</v>
      </c>
      <c r="AC227" s="26">
        <v>114</v>
      </c>
      <c r="AD227" s="26">
        <v>7.4957983193277317E-2</v>
      </c>
      <c r="AE227" s="26">
        <f t="shared" si="8"/>
        <v>8.5452100840336147</v>
      </c>
      <c r="AH227" s="13"/>
      <c r="AI227" s="13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</row>
    <row r="228" spans="2:66" x14ac:dyDescent="0.2">
      <c r="B228" s="3"/>
      <c r="C228" s="26"/>
      <c r="Z228" s="28"/>
      <c r="AB228" s="28">
        <v>26495</v>
      </c>
      <c r="AC228" s="26">
        <v>78.2</v>
      </c>
      <c r="AD228" s="26">
        <v>7.3949579831932774E-2</v>
      </c>
      <c r="AE228" s="26">
        <f t="shared" si="8"/>
        <v>5.7828571428571429</v>
      </c>
      <c r="AH228" s="13"/>
      <c r="AI228" s="13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</row>
    <row r="229" spans="2:66" x14ac:dyDescent="0.2">
      <c r="B229" s="3"/>
      <c r="C229" s="26"/>
      <c r="Z229" s="28"/>
      <c r="AB229" s="28">
        <v>26526</v>
      </c>
      <c r="AC229" s="26">
        <v>72</v>
      </c>
      <c r="AD229" s="26">
        <v>0.12638655462184872</v>
      </c>
      <c r="AE229" s="26">
        <f t="shared" si="8"/>
        <v>9.0998319327731085</v>
      </c>
      <c r="AH229" s="13"/>
      <c r="AI229" s="13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</row>
    <row r="230" spans="2:66" x14ac:dyDescent="0.2">
      <c r="B230" s="3"/>
      <c r="C230" s="26"/>
      <c r="Z230" s="28"/>
      <c r="AB230" s="28">
        <v>26557</v>
      </c>
      <c r="AC230" s="26">
        <v>60.3</v>
      </c>
      <c r="AD230" s="26">
        <v>9.34453781512605E-2</v>
      </c>
      <c r="AE230" s="26">
        <f t="shared" si="8"/>
        <v>5.6347563025210077</v>
      </c>
      <c r="AH230" s="13"/>
      <c r="AI230" s="13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</row>
    <row r="231" spans="2:66" x14ac:dyDescent="0.2">
      <c r="B231" s="3"/>
      <c r="C231" s="26"/>
      <c r="Z231" s="28"/>
      <c r="AB231" s="28">
        <v>26587</v>
      </c>
      <c r="AC231" s="26">
        <v>43.8</v>
      </c>
      <c r="AD231" s="26">
        <v>0.10823529411764707</v>
      </c>
      <c r="AE231" s="26">
        <f t="shared" si="8"/>
        <v>4.7407058823529411</v>
      </c>
      <c r="AH231" s="13"/>
      <c r="AI231" s="13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</row>
    <row r="232" spans="2:66" x14ac:dyDescent="0.2">
      <c r="B232" s="3"/>
      <c r="C232" s="26"/>
      <c r="Z232" s="28"/>
      <c r="AB232" s="28">
        <v>26618</v>
      </c>
      <c r="AC232" s="26">
        <v>47.1</v>
      </c>
      <c r="AD232" s="26">
        <v>0.12033613445378151</v>
      </c>
      <c r="AE232" s="26">
        <f t="shared" si="8"/>
        <v>5.667831932773109</v>
      </c>
      <c r="AH232" s="13"/>
      <c r="AI232" s="13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</row>
    <row r="233" spans="2:66" x14ac:dyDescent="0.2">
      <c r="B233" s="3"/>
      <c r="C233" s="26"/>
      <c r="Z233" s="28"/>
      <c r="AB233" s="28">
        <v>26648</v>
      </c>
      <c r="AC233" s="26">
        <v>38.565108845414798</v>
      </c>
      <c r="AD233" s="26">
        <v>4.6050420168067228E-2</v>
      </c>
      <c r="AE233" s="26">
        <f t="shared" si="8"/>
        <v>1.7759394661585974</v>
      </c>
      <c r="AH233" s="13"/>
      <c r="AI233" s="13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</row>
    <row r="234" spans="2:66" x14ac:dyDescent="0.2">
      <c r="B234" s="3"/>
      <c r="C234" s="26"/>
      <c r="Z234" s="28"/>
      <c r="AB234" s="28">
        <v>26679</v>
      </c>
      <c r="AC234" s="26">
        <v>41.1</v>
      </c>
      <c r="AD234" s="26">
        <v>2.8564141800561084E-2</v>
      </c>
      <c r="AE234" s="26">
        <f t="shared" si="8"/>
        <v>1.1739862280030606</v>
      </c>
      <c r="AH234" s="13"/>
      <c r="AI234" s="13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</row>
    <row r="235" spans="2:66" x14ac:dyDescent="0.2">
      <c r="B235" s="3"/>
      <c r="C235" s="26"/>
      <c r="Z235" s="28"/>
      <c r="AB235" s="28">
        <v>26710</v>
      </c>
      <c r="AC235" s="26">
        <v>64.2</v>
      </c>
      <c r="AD235" s="26">
        <v>1.5812292782453455E-2</v>
      </c>
      <c r="AE235" s="26">
        <f t="shared" si="8"/>
        <v>1.0151491966335118</v>
      </c>
      <c r="AH235" s="13"/>
      <c r="AI235" s="13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</row>
    <row r="236" spans="2:66" x14ac:dyDescent="0.2">
      <c r="B236" s="3"/>
      <c r="C236" s="26"/>
      <c r="Z236" s="28"/>
      <c r="AB236" s="28">
        <v>26738</v>
      </c>
      <c r="AC236" s="26">
        <v>57.1</v>
      </c>
      <c r="AD236" s="26">
        <v>0.16959959194083143</v>
      </c>
      <c r="AE236" s="26">
        <f t="shared" si="8"/>
        <v>9.684136699821476</v>
      </c>
      <c r="AH236" s="13"/>
      <c r="AI236" s="13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</row>
    <row r="237" spans="2:66" x14ac:dyDescent="0.2">
      <c r="B237" s="3"/>
      <c r="C237" s="26"/>
      <c r="Z237" s="28"/>
      <c r="AB237" s="28">
        <v>26769</v>
      </c>
      <c r="AC237" s="26">
        <v>76.900000000000006</v>
      </c>
      <c r="AD237" s="26">
        <v>6.6054577913797499E-2</v>
      </c>
      <c r="AE237" s="26">
        <f t="shared" si="8"/>
        <v>5.0795970415710281</v>
      </c>
      <c r="AH237" s="13"/>
      <c r="AI237" s="13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</row>
    <row r="238" spans="2:66" x14ac:dyDescent="0.2">
      <c r="B238" s="3"/>
      <c r="C238" s="26"/>
      <c r="Z238" s="28"/>
      <c r="AB238" s="28">
        <v>26799</v>
      </c>
      <c r="AC238" s="26">
        <v>88</v>
      </c>
      <c r="AD238" s="26">
        <v>0.14945167049222138</v>
      </c>
      <c r="AE238" s="26">
        <f t="shared" si="8"/>
        <v>13.151747003315482</v>
      </c>
      <c r="AH238" s="13"/>
      <c r="AI238" s="13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</row>
    <row r="239" spans="2:66" x14ac:dyDescent="0.2">
      <c r="B239" s="3"/>
      <c r="C239" s="26"/>
      <c r="Z239" s="28"/>
      <c r="AB239" s="28">
        <v>26830</v>
      </c>
      <c r="AC239" s="26">
        <v>92.4</v>
      </c>
      <c r="AD239" s="26">
        <v>1.9637847487885742E-2</v>
      </c>
      <c r="AE239" s="26">
        <f t="shared" si="8"/>
        <v>1.8145371078806427</v>
      </c>
      <c r="AH239" s="13"/>
      <c r="AI239" s="13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</row>
    <row r="240" spans="2:66" x14ac:dyDescent="0.2">
      <c r="B240" s="3"/>
      <c r="C240" s="26"/>
      <c r="Z240" s="28"/>
      <c r="AB240" s="28">
        <v>26860</v>
      </c>
      <c r="AC240" s="26">
        <v>82.2</v>
      </c>
      <c r="AD240" s="26">
        <v>0.11425656720224434</v>
      </c>
      <c r="AE240" s="26">
        <f t="shared" si="8"/>
        <v>9.391889824024485</v>
      </c>
      <c r="AH240" s="13"/>
      <c r="AI240" s="13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</row>
    <row r="241" spans="2:66" x14ac:dyDescent="0.2">
      <c r="B241" s="3"/>
      <c r="C241" s="26"/>
      <c r="Z241" s="28"/>
      <c r="AB241" s="28">
        <v>26891</v>
      </c>
      <c r="AC241" s="26">
        <v>91.4</v>
      </c>
      <c r="AD241" s="26">
        <v>1.9127773527161437E-2</v>
      </c>
      <c r="AE241" s="26">
        <f t="shared" si="8"/>
        <v>1.7482785003825554</v>
      </c>
      <c r="AH241" s="13"/>
      <c r="AI241" s="13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</row>
    <row r="242" spans="2:66" x14ac:dyDescent="0.2">
      <c r="B242" s="3"/>
      <c r="C242" s="26"/>
      <c r="Z242" s="28"/>
      <c r="AB242" s="28">
        <v>26922</v>
      </c>
      <c r="AC242" s="26">
        <v>37</v>
      </c>
      <c r="AD242" s="26">
        <v>0.19178780923233868</v>
      </c>
      <c r="AE242" s="26">
        <f t="shared" si="8"/>
        <v>7.0961489415965309</v>
      </c>
      <c r="AH242" s="13"/>
      <c r="AI242" s="13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</row>
    <row r="243" spans="2:66" x14ac:dyDescent="0.2">
      <c r="B243" s="3"/>
      <c r="C243" s="26"/>
      <c r="Z243" s="28"/>
      <c r="AB243" s="28">
        <v>26952</v>
      </c>
      <c r="AC243" s="26">
        <v>23.9</v>
      </c>
      <c r="AD243" s="26">
        <v>0.12547819433817903</v>
      </c>
      <c r="AE243" s="26">
        <f t="shared" si="8"/>
        <v>2.9989288446824784</v>
      </c>
      <c r="AH243" s="13"/>
      <c r="AI243" s="13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</row>
    <row r="244" spans="2:66" x14ac:dyDescent="0.2">
      <c r="B244" s="3"/>
      <c r="C244" s="26"/>
      <c r="Z244" s="28"/>
      <c r="AB244" s="28">
        <v>26983</v>
      </c>
      <c r="AC244" s="26">
        <v>24.6</v>
      </c>
      <c r="AD244" s="26">
        <v>4.539658250446315E-2</v>
      </c>
      <c r="AE244" s="26">
        <f t="shared" si="8"/>
        <v>1.1167559296097935</v>
      </c>
      <c r="AH244" s="13"/>
      <c r="AI244" s="13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</row>
    <row r="245" spans="2:66" x14ac:dyDescent="0.2">
      <c r="B245" s="3"/>
      <c r="C245" s="26"/>
      <c r="Z245" s="28"/>
      <c r="AB245" s="28">
        <v>27013</v>
      </c>
      <c r="AC245" s="26">
        <v>35</v>
      </c>
      <c r="AD245" s="26">
        <v>5.4832950777862786E-2</v>
      </c>
      <c r="AE245" s="26">
        <f t="shared" si="8"/>
        <v>1.9191532772251976</v>
      </c>
      <c r="AH245" s="13"/>
      <c r="AI245" s="13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</row>
    <row r="246" spans="2:66" x14ac:dyDescent="0.2">
      <c r="B246" s="3"/>
      <c r="C246" s="26"/>
      <c r="Z246" s="28"/>
      <c r="AB246" s="28">
        <v>27044</v>
      </c>
      <c r="AC246" s="26">
        <v>52.1</v>
      </c>
      <c r="AD246" s="26">
        <v>2.6192703461178676E-2</v>
      </c>
      <c r="AE246" s="26">
        <f t="shared" si="8"/>
        <v>1.3646398503274091</v>
      </c>
      <c r="AH246" s="13"/>
      <c r="AI246" s="13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</row>
    <row r="247" spans="2:66" x14ac:dyDescent="0.2">
      <c r="B247" s="3"/>
      <c r="C247" s="26"/>
      <c r="Z247" s="28"/>
      <c r="AB247" s="28">
        <v>27075</v>
      </c>
      <c r="AC247" s="26">
        <v>57.964953646485611</v>
      </c>
      <c r="AD247" s="26">
        <v>3.7418147801683817E-3</v>
      </c>
      <c r="AE247" s="26">
        <f t="shared" si="8"/>
        <v>0.21689412028619498</v>
      </c>
      <c r="AH247" s="13"/>
      <c r="AI247" s="13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</row>
    <row r="248" spans="2:66" x14ac:dyDescent="0.2">
      <c r="B248" s="3"/>
      <c r="C248" s="26"/>
      <c r="Z248" s="28"/>
      <c r="AB248" s="28">
        <v>27103</v>
      </c>
      <c r="AC248" s="26">
        <v>67.487844709874011</v>
      </c>
      <c r="AD248" s="26">
        <v>3.4144059869036486E-2</v>
      </c>
      <c r="AE248" s="26">
        <f t="shared" si="8"/>
        <v>2.3043090102061754</v>
      </c>
      <c r="AH248" s="13"/>
      <c r="AI248" s="13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</row>
    <row r="249" spans="2:66" x14ac:dyDescent="0.2">
      <c r="B249" s="3"/>
      <c r="C249" s="26"/>
      <c r="Z249" s="28"/>
      <c r="AB249" s="28">
        <v>27134</v>
      </c>
      <c r="AC249" s="26">
        <v>114</v>
      </c>
      <c r="AD249" s="26">
        <v>0.1814780168381665</v>
      </c>
      <c r="AE249" s="26">
        <f t="shared" si="8"/>
        <v>20.688493919550982</v>
      </c>
      <c r="AH249" s="13"/>
      <c r="AI249" s="13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</row>
    <row r="250" spans="2:66" x14ac:dyDescent="0.2">
      <c r="B250" s="3"/>
      <c r="C250" s="26"/>
      <c r="Z250" s="28"/>
      <c r="AB250" s="28">
        <v>27164</v>
      </c>
      <c r="AC250" s="26">
        <v>92.7</v>
      </c>
      <c r="AD250" s="26">
        <v>0.2441534144059869</v>
      </c>
      <c r="AE250" s="26">
        <f t="shared" si="8"/>
        <v>22.633021515434987</v>
      </c>
      <c r="AH250" s="13"/>
      <c r="AI250" s="13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</row>
    <row r="251" spans="2:66" x14ac:dyDescent="0.2">
      <c r="B251" s="3"/>
      <c r="C251" s="26"/>
      <c r="Z251" s="28"/>
      <c r="AB251" s="28">
        <v>27195</v>
      </c>
      <c r="AC251" s="26">
        <v>121</v>
      </c>
      <c r="AD251" s="26">
        <v>4.2563143124415344E-2</v>
      </c>
      <c r="AE251" s="26">
        <f t="shared" si="8"/>
        <v>5.1501403180542562</v>
      </c>
      <c r="AH251" s="13"/>
      <c r="AI251" s="13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</row>
    <row r="252" spans="2:66" x14ac:dyDescent="0.2">
      <c r="B252" s="3"/>
      <c r="C252" s="26"/>
      <c r="Z252" s="28"/>
      <c r="AB252" s="28">
        <v>27225</v>
      </c>
      <c r="AC252" s="26">
        <v>129</v>
      </c>
      <c r="AD252" s="26">
        <v>2.1515434985968196E-2</v>
      </c>
      <c r="AE252" s="26">
        <f t="shared" si="8"/>
        <v>2.7754911131898972</v>
      </c>
      <c r="AH252" s="13"/>
      <c r="AI252" s="13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</row>
    <row r="253" spans="2:66" x14ac:dyDescent="0.2">
      <c r="B253" s="3"/>
      <c r="C253" s="26"/>
      <c r="Z253" s="28"/>
      <c r="AB253" s="28">
        <v>27256</v>
      </c>
      <c r="AC253" s="26">
        <v>65.400000000000006</v>
      </c>
      <c r="AD253" s="26">
        <v>0.21141253507951355</v>
      </c>
      <c r="AE253" s="26">
        <f t="shared" si="8"/>
        <v>13.826379794200188</v>
      </c>
      <c r="AH253" s="13"/>
      <c r="AI253" s="13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</row>
    <row r="254" spans="2:66" x14ac:dyDescent="0.2">
      <c r="B254" s="3"/>
      <c r="C254" s="26"/>
      <c r="Z254" s="28"/>
      <c r="AB254" s="28">
        <v>27287</v>
      </c>
      <c r="AC254" s="26">
        <v>56.378449447216425</v>
      </c>
      <c r="AD254" s="26">
        <v>1.3564078578110383E-2</v>
      </c>
      <c r="AE254" s="26">
        <f t="shared" si="8"/>
        <v>0.76472171841406744</v>
      </c>
      <c r="AH254" s="13"/>
      <c r="AI254" s="13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</row>
    <row r="255" spans="2:66" x14ac:dyDescent="0.2">
      <c r="B255" s="3"/>
      <c r="C255" s="26"/>
      <c r="Z255" s="28"/>
      <c r="AB255" s="28">
        <v>27317</v>
      </c>
      <c r="AC255" s="26">
        <v>28.5</v>
      </c>
      <c r="AD255" s="26">
        <v>0.13844714686623014</v>
      </c>
      <c r="AE255" s="26">
        <f t="shared" si="8"/>
        <v>3.945743685687559</v>
      </c>
      <c r="AH255" s="13"/>
      <c r="AI255" s="13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</row>
    <row r="256" spans="2:66" x14ac:dyDescent="0.2">
      <c r="B256" s="3"/>
      <c r="C256" s="26"/>
      <c r="Z256" s="28"/>
      <c r="AB256" s="28">
        <v>27348</v>
      </c>
      <c r="AC256" s="26">
        <v>46.6</v>
      </c>
      <c r="AD256" s="26">
        <v>5.051449953227316E-2</v>
      </c>
      <c r="AE256" s="26">
        <f t="shared" si="8"/>
        <v>2.3539756782039292</v>
      </c>
      <c r="AH256" s="13"/>
      <c r="AI256" s="13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</row>
    <row r="257" spans="2:66" x14ac:dyDescent="0.2">
      <c r="B257" s="3"/>
      <c r="C257" s="26"/>
      <c r="Z257" s="28"/>
      <c r="AB257" s="28">
        <v>27378</v>
      </c>
      <c r="AC257" s="26">
        <v>61.9</v>
      </c>
      <c r="AD257" s="26">
        <v>3.2273152478952294E-2</v>
      </c>
      <c r="AE257" s="26">
        <f t="shared" si="8"/>
        <v>1.9977081384471469</v>
      </c>
      <c r="AH257" s="13"/>
      <c r="AI257" s="13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</row>
    <row r="258" spans="2:66" x14ac:dyDescent="0.2">
      <c r="B258" s="3"/>
      <c r="C258" s="26"/>
      <c r="Z258" s="28"/>
      <c r="AB258" s="28">
        <v>27409</v>
      </c>
      <c r="AC258" s="26">
        <v>44.5</v>
      </c>
      <c r="AD258" s="26">
        <v>7.8171091445427734E-2</v>
      </c>
      <c r="AE258" s="26">
        <f t="shared" ref="AE258:AE321" si="9">AC258*AD258</f>
        <v>3.4786135693215341</v>
      </c>
      <c r="AH258" s="13"/>
      <c r="AI258" s="13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</row>
    <row r="259" spans="2:66" x14ac:dyDescent="0.2">
      <c r="B259" s="3"/>
      <c r="C259" s="26"/>
      <c r="Z259" s="28"/>
      <c r="AB259" s="28">
        <v>27440</v>
      </c>
      <c r="AC259" s="26">
        <v>71.2</v>
      </c>
      <c r="AD259" s="26">
        <v>6.1946902654867256E-2</v>
      </c>
      <c r="AE259" s="26">
        <f t="shared" si="9"/>
        <v>4.4106194690265488</v>
      </c>
      <c r="AH259" s="13"/>
      <c r="AI259" s="13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</row>
    <row r="260" spans="2:66" x14ac:dyDescent="0.2">
      <c r="B260" s="3"/>
      <c r="C260" s="26"/>
      <c r="Z260" s="28"/>
      <c r="AB260" s="28">
        <v>27468</v>
      </c>
      <c r="AC260" s="26">
        <v>55.1</v>
      </c>
      <c r="AD260" s="26">
        <v>6.637168141592921E-2</v>
      </c>
      <c r="AE260" s="26">
        <f t="shared" si="9"/>
        <v>3.6570796460176997</v>
      </c>
      <c r="AH260" s="13"/>
      <c r="AI260" s="13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</row>
    <row r="261" spans="2:66" x14ac:dyDescent="0.2">
      <c r="B261" s="3"/>
      <c r="C261" s="26"/>
      <c r="Z261" s="28"/>
      <c r="AB261" s="28">
        <v>27499</v>
      </c>
      <c r="AC261" s="26">
        <v>50</v>
      </c>
      <c r="AD261" s="26">
        <v>0.13520157325467061</v>
      </c>
      <c r="AE261" s="26">
        <f t="shared" si="9"/>
        <v>6.7600786627335303</v>
      </c>
      <c r="AH261" s="13"/>
      <c r="AI261" s="13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</row>
    <row r="262" spans="2:66" x14ac:dyDescent="0.2">
      <c r="B262" s="3"/>
      <c r="C262" s="26"/>
      <c r="Z262" s="28"/>
      <c r="AB262" s="28">
        <v>27529</v>
      </c>
      <c r="AC262" s="26">
        <v>88.4</v>
      </c>
      <c r="AD262" s="26">
        <v>0.12684365781710916</v>
      </c>
      <c r="AE262" s="26">
        <f t="shared" si="9"/>
        <v>11.21297935103245</v>
      </c>
      <c r="AH262" s="13"/>
      <c r="AI262" s="13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</row>
    <row r="263" spans="2:66" x14ac:dyDescent="0.2">
      <c r="B263" s="3"/>
      <c r="C263" s="26"/>
      <c r="Z263" s="28"/>
      <c r="AB263" s="28">
        <v>27560</v>
      </c>
      <c r="AC263" s="26">
        <v>73.2</v>
      </c>
      <c r="AD263" s="26">
        <v>0.15142576204523109</v>
      </c>
      <c r="AE263" s="26">
        <f t="shared" si="9"/>
        <v>11.084365781710916</v>
      </c>
      <c r="AH263" s="13"/>
      <c r="AI263" s="13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</row>
    <row r="264" spans="2:66" x14ac:dyDescent="0.2">
      <c r="B264" s="3"/>
      <c r="C264" s="26"/>
      <c r="Z264" s="28"/>
      <c r="AB264" s="28">
        <v>27590</v>
      </c>
      <c r="AC264" s="26">
        <v>48.6</v>
      </c>
      <c r="AD264" s="26">
        <v>8.0137659783677484E-2</v>
      </c>
      <c r="AE264" s="26">
        <f t="shared" si="9"/>
        <v>3.8946902654867257</v>
      </c>
      <c r="AH264" s="13"/>
      <c r="AI264" s="13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</row>
    <row r="265" spans="2:66" x14ac:dyDescent="0.2">
      <c r="B265" s="3"/>
      <c r="C265" s="26"/>
      <c r="Z265" s="28"/>
      <c r="AB265" s="28">
        <v>27621</v>
      </c>
      <c r="AC265" s="26">
        <v>60.2</v>
      </c>
      <c r="AD265" s="26">
        <v>6.7354965585054091E-2</v>
      </c>
      <c r="AE265" s="26">
        <f t="shared" si="9"/>
        <v>4.0547689282202564</v>
      </c>
      <c r="AH265" s="13"/>
      <c r="AI265" s="13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</row>
    <row r="266" spans="2:66" x14ac:dyDescent="0.2">
      <c r="B266" s="3"/>
      <c r="C266" s="26"/>
      <c r="Z266" s="28"/>
      <c r="AB266" s="28">
        <v>27652</v>
      </c>
      <c r="AC266" s="26">
        <v>34.799999999999997</v>
      </c>
      <c r="AD266" s="26">
        <v>7.5221238938053103E-2</v>
      </c>
      <c r="AE266" s="26">
        <f t="shared" si="9"/>
        <v>2.6176991150442479</v>
      </c>
      <c r="AH266" s="13"/>
      <c r="AI266" s="13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</row>
    <row r="267" spans="2:66" x14ac:dyDescent="0.2">
      <c r="B267" s="3"/>
      <c r="C267" s="26"/>
      <c r="Z267" s="28"/>
      <c r="AB267" s="28">
        <v>27682</v>
      </c>
      <c r="AC267" s="26">
        <v>53.863250533249754</v>
      </c>
      <c r="AD267" s="26">
        <v>4.9164208456243857E-4</v>
      </c>
      <c r="AE267" s="26">
        <f t="shared" si="9"/>
        <v>2.6481440773475789E-2</v>
      </c>
      <c r="AH267" s="13"/>
      <c r="AI267" s="13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</row>
    <row r="268" spans="2:66" x14ac:dyDescent="0.2">
      <c r="B268" s="3"/>
      <c r="C268" s="26"/>
      <c r="Z268" s="28"/>
      <c r="AB268" s="28">
        <v>27713</v>
      </c>
      <c r="AC268" s="26">
        <v>22.9</v>
      </c>
      <c r="AD268" s="26">
        <v>0.12438544739429694</v>
      </c>
      <c r="AE268" s="26">
        <f t="shared" si="9"/>
        <v>2.8484267453293999</v>
      </c>
      <c r="AH268" s="13"/>
      <c r="AI268" s="13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</row>
    <row r="269" spans="2:66" x14ac:dyDescent="0.2">
      <c r="B269" s="3"/>
      <c r="C269" s="26"/>
      <c r="Z269" s="28"/>
      <c r="AB269" s="28">
        <v>27743</v>
      </c>
      <c r="AC269" s="26">
        <v>29.1</v>
      </c>
      <c r="AD269" s="26">
        <v>3.2448377581120944E-2</v>
      </c>
      <c r="AE269" s="26">
        <f t="shared" si="9"/>
        <v>0.94424778761061945</v>
      </c>
      <c r="AH269" s="13"/>
      <c r="AI269" s="13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</row>
    <row r="270" spans="2:66" x14ac:dyDescent="0.2">
      <c r="B270" s="3"/>
      <c r="C270" s="26"/>
      <c r="Z270" s="28"/>
      <c r="AB270" s="28">
        <v>27774</v>
      </c>
      <c r="AC270" s="26">
        <v>43.4</v>
      </c>
      <c r="AD270" s="26">
        <v>2.0111731843575419E-2</v>
      </c>
      <c r="AE270" s="26">
        <f t="shared" si="9"/>
        <v>0.87284916201117313</v>
      </c>
      <c r="AH270" s="13"/>
      <c r="AI270" s="13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</row>
    <row r="271" spans="2:66" x14ac:dyDescent="0.2">
      <c r="B271" s="3"/>
      <c r="C271" s="26"/>
      <c r="Z271" s="28"/>
      <c r="AB271" s="28">
        <v>27805</v>
      </c>
      <c r="AC271" s="26">
        <v>35.4</v>
      </c>
      <c r="AD271" s="26">
        <v>6.4245810055865923E-2</v>
      </c>
      <c r="AE271" s="26">
        <f t="shared" si="9"/>
        <v>2.2743016759776538</v>
      </c>
      <c r="AH271" s="13"/>
      <c r="AI271" s="13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</row>
    <row r="272" spans="2:66" x14ac:dyDescent="0.2">
      <c r="B272" s="3"/>
      <c r="C272" s="26"/>
      <c r="Z272" s="28"/>
      <c r="AB272" s="28">
        <v>27834</v>
      </c>
      <c r="AC272" s="26">
        <v>39.200000000000003</v>
      </c>
      <c r="AD272" s="26">
        <v>0.14469273743016761</v>
      </c>
      <c r="AE272" s="26">
        <f t="shared" si="9"/>
        <v>5.6719553072625706</v>
      </c>
      <c r="AH272" s="13"/>
      <c r="AI272" s="13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</row>
    <row r="273" spans="2:66" x14ac:dyDescent="0.2">
      <c r="B273" s="3"/>
      <c r="C273" s="26"/>
      <c r="Z273" s="28"/>
      <c r="AB273" s="28">
        <v>27865</v>
      </c>
      <c r="AC273" s="26">
        <v>48.7</v>
      </c>
      <c r="AD273" s="26">
        <v>0.2011173184357542</v>
      </c>
      <c r="AE273" s="26">
        <f t="shared" si="9"/>
        <v>9.7944134078212297</v>
      </c>
      <c r="AH273" s="13"/>
      <c r="AI273" s="13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</row>
    <row r="274" spans="2:66" x14ac:dyDescent="0.2">
      <c r="B274" s="3"/>
      <c r="C274" s="26"/>
      <c r="Z274" s="28"/>
      <c r="AB274" s="28">
        <v>27895</v>
      </c>
      <c r="AC274" s="26">
        <v>64.400000000000006</v>
      </c>
      <c r="AD274" s="26">
        <v>0.16927374301675979</v>
      </c>
      <c r="AE274" s="26">
        <f t="shared" si="9"/>
        <v>10.901229050279332</v>
      </c>
      <c r="AH274" s="13"/>
      <c r="AI274" s="13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</row>
    <row r="275" spans="2:66" x14ac:dyDescent="0.2">
      <c r="B275" s="3"/>
      <c r="C275" s="26"/>
      <c r="Z275" s="28"/>
      <c r="AB275" s="28">
        <v>27926</v>
      </c>
      <c r="AC275" s="26">
        <v>31.5</v>
      </c>
      <c r="AD275" s="26">
        <v>3.5195530726256988E-2</v>
      </c>
      <c r="AE275" s="26">
        <f t="shared" si="9"/>
        <v>1.1086592178770951</v>
      </c>
      <c r="AH275" s="13"/>
      <c r="AI275" s="13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</row>
    <row r="276" spans="2:66" x14ac:dyDescent="0.2">
      <c r="B276" s="3"/>
      <c r="C276" s="26"/>
      <c r="Z276" s="28"/>
      <c r="AB276" s="28">
        <v>27956</v>
      </c>
      <c r="AC276" s="26">
        <v>61.5</v>
      </c>
      <c r="AD276" s="26">
        <v>0.16703910614525141</v>
      </c>
      <c r="AE276" s="26">
        <f t="shared" si="9"/>
        <v>10.272905027932962</v>
      </c>
      <c r="AH276" s="13"/>
      <c r="AI276" s="13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</row>
    <row r="277" spans="2:66" x14ac:dyDescent="0.2">
      <c r="B277" s="3"/>
      <c r="C277" s="26"/>
      <c r="Z277" s="28"/>
      <c r="AB277" s="28">
        <v>27987</v>
      </c>
      <c r="AC277" s="26">
        <v>58.7</v>
      </c>
      <c r="AD277" s="26">
        <v>3.9106145251396659E-3</v>
      </c>
      <c r="AE277" s="26">
        <f t="shared" si="9"/>
        <v>0.22955307262569841</v>
      </c>
      <c r="AH277" s="13"/>
      <c r="AI277" s="13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</row>
    <row r="278" spans="2:66" x14ac:dyDescent="0.2">
      <c r="B278" s="3"/>
      <c r="C278" s="26"/>
      <c r="Z278" s="28"/>
      <c r="AB278" s="28">
        <v>28018</v>
      </c>
      <c r="AC278" s="26">
        <v>39.299999999999997</v>
      </c>
      <c r="AD278" s="26">
        <v>0.17262569832402236</v>
      </c>
      <c r="AE278" s="26">
        <f t="shared" si="9"/>
        <v>6.7841899441340781</v>
      </c>
      <c r="AH278" s="13"/>
      <c r="AI278" s="13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</row>
    <row r="279" spans="2:66" x14ac:dyDescent="0.2">
      <c r="B279" s="3"/>
      <c r="C279" s="26"/>
      <c r="Z279" s="28"/>
      <c r="AB279" s="28">
        <v>28048</v>
      </c>
      <c r="AC279" s="26">
        <v>44</v>
      </c>
      <c r="AD279" s="26">
        <v>1.7877094972067041E-2</v>
      </c>
      <c r="AE279" s="26">
        <f t="shared" si="9"/>
        <v>0.78659217877094978</v>
      </c>
      <c r="AH279" s="13"/>
      <c r="AI279" s="13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</row>
    <row r="280" spans="2:66" x14ac:dyDescent="0.2">
      <c r="B280" s="3"/>
      <c r="C280" s="26"/>
      <c r="Z280" s="28"/>
      <c r="AB280" s="28">
        <v>28079</v>
      </c>
      <c r="AC280" s="26">
        <v>28.691020978546494</v>
      </c>
      <c r="AD280" s="26">
        <v>1.6759776536312849E-3</v>
      </c>
      <c r="AE280" s="26">
        <f t="shared" si="9"/>
        <v>4.8085510019910321E-2</v>
      </c>
      <c r="AH280" s="13"/>
      <c r="AI280" s="13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</row>
    <row r="281" spans="2:66" x14ac:dyDescent="0.2">
      <c r="B281" s="3"/>
      <c r="C281" s="26"/>
      <c r="Z281" s="28"/>
      <c r="AB281" s="28">
        <v>28109</v>
      </c>
      <c r="AC281" s="26">
        <v>34.9</v>
      </c>
      <c r="AD281" s="26">
        <v>2.2346368715083801E-3</v>
      </c>
      <c r="AE281" s="26">
        <f t="shared" si="9"/>
        <v>7.7988826815642467E-2</v>
      </c>
      <c r="AH281" s="13"/>
      <c r="AI281" s="13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</row>
    <row r="282" spans="2:66" x14ac:dyDescent="0.2">
      <c r="B282" s="3"/>
      <c r="C282" s="26"/>
      <c r="Z282" s="28"/>
      <c r="AB282" s="28">
        <v>28140</v>
      </c>
      <c r="AC282" s="26">
        <v>25.8</v>
      </c>
      <c r="AD282" s="26">
        <v>1.8644569399230541E-2</v>
      </c>
      <c r="AE282" s="26">
        <f t="shared" si="9"/>
        <v>0.48102989050014794</v>
      </c>
      <c r="AH282" s="13"/>
      <c r="AI282" s="13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</row>
    <row r="283" spans="2:66" x14ac:dyDescent="0.2">
      <c r="B283" s="3"/>
      <c r="C283" s="26"/>
      <c r="Z283" s="28"/>
      <c r="AB283" s="28">
        <v>28171</v>
      </c>
      <c r="AC283" s="26">
        <v>55.7</v>
      </c>
      <c r="AD283" s="26">
        <v>2.3675643681562593E-3</v>
      </c>
      <c r="AE283" s="26">
        <f t="shared" si="9"/>
        <v>0.13187333530630366</v>
      </c>
      <c r="AH283" s="13"/>
      <c r="AI283" s="13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</row>
    <row r="284" spans="2:66" x14ac:dyDescent="0.2">
      <c r="B284" s="3"/>
      <c r="C284" s="26"/>
      <c r="Z284" s="28"/>
      <c r="AB284" s="28">
        <v>28199</v>
      </c>
      <c r="AC284" s="26">
        <v>39.6</v>
      </c>
      <c r="AD284" s="26">
        <v>0.10476472329091448</v>
      </c>
      <c r="AE284" s="26">
        <f t="shared" si="9"/>
        <v>4.1486830423202132</v>
      </c>
      <c r="AH284" s="13"/>
      <c r="AI284" s="13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</row>
    <row r="285" spans="2:66" x14ac:dyDescent="0.2">
      <c r="B285" s="3"/>
      <c r="C285" s="26"/>
      <c r="Z285" s="28"/>
      <c r="AB285" s="28">
        <v>28230</v>
      </c>
      <c r="AC285" s="26">
        <v>58.5</v>
      </c>
      <c r="AD285" s="26">
        <v>5.4158034921574436E-2</v>
      </c>
      <c r="AE285" s="26">
        <f t="shared" si="9"/>
        <v>3.1682450429121043</v>
      </c>
      <c r="AH285" s="13"/>
      <c r="AI285" s="13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</row>
    <row r="286" spans="2:66" x14ac:dyDescent="0.2">
      <c r="B286" s="3"/>
      <c r="C286" s="26"/>
      <c r="Z286" s="28"/>
      <c r="AB286" s="28">
        <v>28260</v>
      </c>
      <c r="AC286" s="26">
        <v>62.6</v>
      </c>
      <c r="AD286" s="26">
        <v>0.15389168393015687</v>
      </c>
      <c r="AE286" s="26">
        <f t="shared" si="9"/>
        <v>9.6336194140278195</v>
      </c>
      <c r="AH286" s="13"/>
      <c r="AI286" s="13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</row>
    <row r="287" spans="2:66" x14ac:dyDescent="0.2">
      <c r="B287" s="3"/>
      <c r="C287" s="26"/>
      <c r="Z287" s="28"/>
      <c r="AB287" s="28">
        <v>28291</v>
      </c>
      <c r="AC287" s="26">
        <v>58.8</v>
      </c>
      <c r="AD287" s="26">
        <v>2.9298609055933709E-2</v>
      </c>
      <c r="AE287" s="26">
        <f t="shared" si="9"/>
        <v>1.722758212488902</v>
      </c>
      <c r="AH287" s="13"/>
      <c r="AI287" s="13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</row>
    <row r="288" spans="2:66" x14ac:dyDescent="0.2">
      <c r="B288" s="3"/>
      <c r="C288" s="26"/>
      <c r="Z288" s="28"/>
      <c r="AB288" s="28">
        <v>28321</v>
      </c>
      <c r="AC288" s="26">
        <v>68.3</v>
      </c>
      <c r="AD288" s="26">
        <v>0.11097957975732466</v>
      </c>
      <c r="AE288" s="26">
        <f t="shared" si="9"/>
        <v>7.5799052974252739</v>
      </c>
      <c r="AH288" s="13"/>
      <c r="AI288" s="13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</row>
    <row r="289" spans="2:66" x14ac:dyDescent="0.2">
      <c r="B289" s="3"/>
      <c r="C289" s="26"/>
      <c r="Z289" s="28"/>
      <c r="AB289" s="28">
        <v>28352</v>
      </c>
      <c r="AC289" s="26">
        <v>54.7</v>
      </c>
      <c r="AD289" s="26">
        <v>0.22136726842261026</v>
      </c>
      <c r="AE289" s="26">
        <f t="shared" si="9"/>
        <v>12.108789582716781</v>
      </c>
      <c r="AH289" s="13"/>
      <c r="AI289" s="13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</row>
    <row r="290" spans="2:66" x14ac:dyDescent="0.2">
      <c r="B290" s="3"/>
      <c r="C290" s="26"/>
      <c r="Z290" s="28"/>
      <c r="AB290" s="28">
        <v>28383</v>
      </c>
      <c r="AC290" s="26">
        <v>38.4</v>
      </c>
      <c r="AD290" s="26">
        <v>0.17904705534181711</v>
      </c>
      <c r="AE290" s="26">
        <f t="shared" si="9"/>
        <v>6.8754069251257768</v>
      </c>
      <c r="AH290" s="13"/>
      <c r="AI290" s="13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</row>
    <row r="291" spans="2:66" x14ac:dyDescent="0.2">
      <c r="B291" s="3"/>
      <c r="C291" s="26"/>
      <c r="Z291" s="28"/>
      <c r="AB291" s="28">
        <v>28413</v>
      </c>
      <c r="AC291" s="26">
        <v>38</v>
      </c>
      <c r="AD291" s="26">
        <v>5.5045871559633031E-2</v>
      </c>
      <c r="AE291" s="26">
        <f t="shared" si="9"/>
        <v>2.0917431192660549</v>
      </c>
      <c r="AH291" s="13"/>
      <c r="AI291" s="13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</row>
    <row r="292" spans="2:66" x14ac:dyDescent="0.2">
      <c r="B292" s="3"/>
      <c r="C292" s="26"/>
      <c r="Z292" s="28"/>
      <c r="AB292" s="28">
        <v>28444</v>
      </c>
      <c r="AC292" s="26">
        <v>30.5</v>
      </c>
      <c r="AD292" s="26">
        <v>6.0076945841965074E-2</v>
      </c>
      <c r="AE292" s="26">
        <f t="shared" si="9"/>
        <v>1.8323468481799348</v>
      </c>
      <c r="AH292" s="13"/>
      <c r="AI292" s="13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</row>
    <row r="293" spans="2:66" x14ac:dyDescent="0.2">
      <c r="B293" s="3"/>
      <c r="C293" s="26"/>
      <c r="Z293" s="28"/>
      <c r="AB293" s="28">
        <v>28474</v>
      </c>
      <c r="AC293" s="26">
        <v>50.8</v>
      </c>
      <c r="AD293" s="26">
        <v>1.0358094110683634E-2</v>
      </c>
      <c r="AE293" s="26">
        <f t="shared" si="9"/>
        <v>0.52619118082272853</v>
      </c>
      <c r="AH293" s="13"/>
      <c r="AI293" s="13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</row>
    <row r="294" spans="2:66" x14ac:dyDescent="0.2">
      <c r="B294" s="3"/>
      <c r="C294" s="26"/>
      <c r="Z294" s="28"/>
      <c r="AB294" s="28">
        <v>28505</v>
      </c>
      <c r="AC294" s="26">
        <v>95.6</v>
      </c>
      <c r="AD294" s="26">
        <v>1.1162179908076166E-2</v>
      </c>
      <c r="AE294" s="26">
        <f t="shared" si="9"/>
        <v>1.0671043992120814</v>
      </c>
      <c r="AH294" s="13"/>
      <c r="AI294" s="13"/>
      <c r="AJ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</row>
    <row r="295" spans="2:66" x14ac:dyDescent="0.2">
      <c r="B295" s="3"/>
      <c r="C295" s="26"/>
      <c r="Z295" s="28"/>
      <c r="AB295" s="28">
        <v>28536</v>
      </c>
      <c r="AC295" s="26">
        <v>70.3</v>
      </c>
      <c r="AD295" s="26">
        <v>3.9067629678266574E-2</v>
      </c>
      <c r="AE295" s="26">
        <f t="shared" si="9"/>
        <v>2.7464543663821401</v>
      </c>
      <c r="AH295" s="13"/>
      <c r="AI295" s="13"/>
      <c r="AJ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</row>
    <row r="296" spans="2:66" x14ac:dyDescent="0.2">
      <c r="B296" s="3"/>
      <c r="C296" s="26"/>
      <c r="Z296" s="28"/>
      <c r="AB296" s="28">
        <v>28564</v>
      </c>
      <c r="AC296" s="26">
        <v>138</v>
      </c>
      <c r="AD296" s="26">
        <v>3.6441234405778074E-2</v>
      </c>
      <c r="AE296" s="26">
        <f t="shared" si="9"/>
        <v>5.0288903479973746</v>
      </c>
      <c r="AH296" s="13"/>
      <c r="AI296" s="13"/>
      <c r="AJ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</row>
    <row r="297" spans="2:66" x14ac:dyDescent="0.2">
      <c r="B297" s="3"/>
      <c r="C297" s="26"/>
      <c r="Z297" s="28"/>
      <c r="AB297" s="28">
        <v>28595</v>
      </c>
      <c r="AC297" s="26">
        <v>84.1</v>
      </c>
      <c r="AD297" s="26">
        <v>0.23670387393302691</v>
      </c>
      <c r="AE297" s="26">
        <f t="shared" si="9"/>
        <v>19.906795797767561</v>
      </c>
      <c r="AH297" s="13"/>
      <c r="AI297" s="13"/>
      <c r="AJ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</row>
    <row r="298" spans="2:66" x14ac:dyDescent="0.2">
      <c r="B298" s="3"/>
      <c r="C298" s="26"/>
      <c r="Z298" s="28"/>
      <c r="AB298" s="28">
        <v>28625</v>
      </c>
      <c r="AC298" s="26">
        <v>70.599999999999994</v>
      </c>
      <c r="AD298" s="26">
        <v>0.12081418253447145</v>
      </c>
      <c r="AE298" s="26">
        <f t="shared" si="9"/>
        <v>8.5294812869336827</v>
      </c>
      <c r="AH298" s="13"/>
      <c r="AI298" s="13"/>
      <c r="AJ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</row>
    <row r="299" spans="2:66" x14ac:dyDescent="0.2">
      <c r="B299" s="3"/>
      <c r="C299" s="26"/>
      <c r="Z299" s="28"/>
      <c r="AB299" s="28">
        <v>28656</v>
      </c>
      <c r="AC299" s="26">
        <v>70.099999999999994</v>
      </c>
      <c r="AD299" s="26">
        <v>7.7806959947472096E-2</v>
      </c>
      <c r="AE299" s="26">
        <f t="shared" si="9"/>
        <v>5.4542678923177936</v>
      </c>
      <c r="AH299" s="13"/>
      <c r="AI299" s="13"/>
      <c r="AJ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</row>
    <row r="300" spans="2:66" x14ac:dyDescent="0.2">
      <c r="B300" s="3"/>
      <c r="C300" s="26"/>
      <c r="Z300" s="28"/>
      <c r="AB300" s="28">
        <v>28686</v>
      </c>
      <c r="AC300" s="26">
        <v>38.299999999999997</v>
      </c>
      <c r="AD300" s="26">
        <v>0.16579120157583715</v>
      </c>
      <c r="AE300" s="26">
        <f t="shared" si="9"/>
        <v>6.3498030203545621</v>
      </c>
      <c r="AH300" s="13"/>
      <c r="AI300" s="13"/>
      <c r="AJ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</row>
    <row r="301" spans="2:66" x14ac:dyDescent="0.2">
      <c r="B301" s="3"/>
      <c r="C301" s="26"/>
      <c r="Z301" s="28"/>
      <c r="AB301" s="28">
        <v>28717</v>
      </c>
      <c r="AC301" s="26">
        <v>48.8</v>
      </c>
      <c r="AD301" s="26">
        <v>6.2376887721602096E-2</v>
      </c>
      <c r="AE301" s="26">
        <f t="shared" si="9"/>
        <v>3.043992120814182</v>
      </c>
      <c r="AH301" s="13"/>
      <c r="AI301" s="13"/>
      <c r="AJ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</row>
    <row r="302" spans="2:66" x14ac:dyDescent="0.2">
      <c r="B302" s="3"/>
      <c r="C302" s="26"/>
      <c r="Z302" s="28"/>
      <c r="AB302" s="28">
        <v>28748</v>
      </c>
      <c r="AC302" s="26">
        <v>29.6</v>
      </c>
      <c r="AD302" s="26">
        <v>0.14018384766907419</v>
      </c>
      <c r="AE302" s="26">
        <f t="shared" si="9"/>
        <v>4.1494418910045958</v>
      </c>
      <c r="AH302" s="13"/>
      <c r="AI302" s="13"/>
      <c r="AJ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</row>
    <row r="303" spans="2:66" x14ac:dyDescent="0.2">
      <c r="B303" s="3"/>
      <c r="C303" s="26"/>
      <c r="Z303" s="28"/>
      <c r="AB303" s="28">
        <v>28778</v>
      </c>
      <c r="AC303" s="26">
        <v>35.5</v>
      </c>
      <c r="AD303" s="26">
        <v>4.7931713722915298E-2</v>
      </c>
      <c r="AE303" s="26">
        <f t="shared" si="9"/>
        <v>1.701575837163493</v>
      </c>
      <c r="AH303" s="13"/>
      <c r="AI303" s="13"/>
      <c r="AJ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</row>
    <row r="304" spans="2:66" x14ac:dyDescent="0.2">
      <c r="B304" s="3"/>
      <c r="C304" s="26"/>
      <c r="Z304" s="28"/>
      <c r="AB304" s="28">
        <v>28809</v>
      </c>
      <c r="AC304" s="26">
        <v>29.4</v>
      </c>
      <c r="AD304" s="26">
        <v>4.9244911359159552E-2</v>
      </c>
      <c r="AE304" s="26">
        <f t="shared" si="9"/>
        <v>1.4478003939592907</v>
      </c>
      <c r="AH304" s="13"/>
      <c r="AI304" s="13"/>
      <c r="AJ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</row>
    <row r="305" spans="2:66" x14ac:dyDescent="0.2">
      <c r="B305" s="3"/>
      <c r="C305" s="26"/>
      <c r="Z305" s="28"/>
      <c r="AB305" s="28">
        <v>28839</v>
      </c>
      <c r="AC305" s="26">
        <v>31.3</v>
      </c>
      <c r="AD305" s="26">
        <v>1.247537754432042E-2</v>
      </c>
      <c r="AE305" s="26">
        <f t="shared" si="9"/>
        <v>0.39047931713722916</v>
      </c>
      <c r="AH305" s="13"/>
      <c r="AI305" s="13"/>
      <c r="AJ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</row>
    <row r="306" spans="2:66" x14ac:dyDescent="0.2">
      <c r="B306" s="3"/>
      <c r="C306" s="26"/>
      <c r="Z306" s="28"/>
      <c r="AB306" s="28">
        <v>28870</v>
      </c>
      <c r="AC306" s="26">
        <v>21.5</v>
      </c>
      <c r="AD306" s="26">
        <v>3.8078902229845633E-2</v>
      </c>
      <c r="AE306" s="26">
        <f t="shared" si="9"/>
        <v>0.81869639794168114</v>
      </c>
      <c r="AH306" s="13"/>
      <c r="AI306" s="13"/>
      <c r="AJ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</row>
    <row r="307" spans="2:66" x14ac:dyDescent="0.2">
      <c r="B307" s="3"/>
      <c r="C307" s="26"/>
      <c r="Z307" s="28"/>
      <c r="AB307" s="28">
        <v>28901</v>
      </c>
      <c r="AC307" s="26">
        <v>42.7</v>
      </c>
      <c r="AD307" s="26">
        <v>1.646655231560892E-2</v>
      </c>
      <c r="AE307" s="26">
        <f t="shared" si="9"/>
        <v>0.70312178387650093</v>
      </c>
      <c r="AH307" s="13"/>
      <c r="AI307" s="13"/>
      <c r="AJ307" s="28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</row>
    <row r="308" spans="2:66" x14ac:dyDescent="0.2">
      <c r="B308" s="3"/>
      <c r="C308" s="26"/>
      <c r="Z308" s="28"/>
      <c r="AB308" s="28">
        <v>28929</v>
      </c>
      <c r="AC308" s="26">
        <v>22.2</v>
      </c>
      <c r="AD308" s="26">
        <v>0.16912521440823328</v>
      </c>
      <c r="AE308" s="26">
        <f t="shared" si="9"/>
        <v>3.7545797598627786</v>
      </c>
      <c r="AH308" s="13"/>
      <c r="AI308" s="13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</row>
    <row r="309" spans="2:66" x14ac:dyDescent="0.2">
      <c r="B309" s="3"/>
      <c r="C309" s="26"/>
      <c r="Z309" s="28"/>
      <c r="AB309" s="28">
        <v>28960</v>
      </c>
      <c r="AC309" s="26">
        <v>50.7</v>
      </c>
      <c r="AD309" s="26">
        <v>0.10051457975986279</v>
      </c>
      <c r="AE309" s="26">
        <f t="shared" si="9"/>
        <v>5.0960891938250441</v>
      </c>
      <c r="AH309" s="13"/>
      <c r="AI309" s="13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</row>
    <row r="310" spans="2:66" x14ac:dyDescent="0.2">
      <c r="B310" s="3"/>
      <c r="C310" s="26"/>
      <c r="Z310" s="28"/>
      <c r="AB310" s="28">
        <v>28990</v>
      </c>
      <c r="AC310" s="26">
        <v>52.9</v>
      </c>
      <c r="AD310" s="26">
        <v>0.1012006861063465</v>
      </c>
      <c r="AE310" s="26">
        <f t="shared" si="9"/>
        <v>5.35351629502573</v>
      </c>
      <c r="AH310" s="13"/>
      <c r="AI310" s="13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</row>
    <row r="311" spans="2:66" x14ac:dyDescent="0.2">
      <c r="B311" s="3"/>
      <c r="C311" s="26"/>
      <c r="Z311" s="28"/>
      <c r="AB311" s="28">
        <v>29021</v>
      </c>
      <c r="AC311" s="26">
        <v>51.3</v>
      </c>
      <c r="AD311" s="26">
        <v>0.1025728987993139</v>
      </c>
      <c r="AE311" s="26">
        <f t="shared" si="9"/>
        <v>5.2619897084048031</v>
      </c>
      <c r="AH311" s="13"/>
      <c r="AI311" s="13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</row>
    <row r="312" spans="2:66" x14ac:dyDescent="0.2">
      <c r="B312" s="3"/>
      <c r="C312" s="26"/>
      <c r="Z312" s="28"/>
      <c r="AB312" s="28">
        <v>29051</v>
      </c>
      <c r="AC312" s="26">
        <v>48.4</v>
      </c>
      <c r="AD312" s="26">
        <v>0.12384219554030874</v>
      </c>
      <c r="AE312" s="26">
        <f t="shared" si="9"/>
        <v>5.9939622641509427</v>
      </c>
      <c r="AH312" s="13"/>
      <c r="AI312" s="13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</row>
    <row r="313" spans="2:66" x14ac:dyDescent="0.2">
      <c r="B313" s="3"/>
      <c r="C313" s="26"/>
      <c r="Z313" s="28"/>
      <c r="AB313" s="28">
        <v>29082</v>
      </c>
      <c r="AC313" s="26">
        <v>41.3</v>
      </c>
      <c r="AD313" s="26">
        <v>9.6054888507718691E-2</v>
      </c>
      <c r="AE313" s="26">
        <f t="shared" si="9"/>
        <v>3.9670668953687818</v>
      </c>
      <c r="AH313" s="13"/>
      <c r="AI313" s="13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</row>
    <row r="314" spans="2:66" x14ac:dyDescent="0.2">
      <c r="B314" s="3"/>
      <c r="C314" s="26"/>
      <c r="Z314" s="28"/>
      <c r="AB314" s="28">
        <v>29113</v>
      </c>
      <c r="AC314" s="26">
        <v>48.4</v>
      </c>
      <c r="AD314" s="26">
        <v>1.3722126929674101E-2</v>
      </c>
      <c r="AE314" s="26">
        <f t="shared" si="9"/>
        <v>0.66415094339622649</v>
      </c>
      <c r="AH314" s="13"/>
      <c r="AI314" s="13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</row>
    <row r="315" spans="2:66" x14ac:dyDescent="0.2">
      <c r="B315" s="3"/>
      <c r="C315" s="26"/>
      <c r="Z315" s="28"/>
      <c r="AB315" s="28">
        <v>29143</v>
      </c>
      <c r="AC315" s="26">
        <v>17.3</v>
      </c>
      <c r="AD315" s="26">
        <v>0.18147512864493998</v>
      </c>
      <c r="AE315" s="26">
        <f t="shared" si="9"/>
        <v>3.1395197255574616</v>
      </c>
      <c r="AH315" s="13"/>
      <c r="AI315" s="13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</row>
    <row r="316" spans="2:66" x14ac:dyDescent="0.2">
      <c r="B316" s="3"/>
      <c r="C316" s="26"/>
      <c r="Z316" s="28"/>
      <c r="AB316" s="28">
        <v>29174</v>
      </c>
      <c r="AC316" s="26">
        <v>21.9</v>
      </c>
      <c r="AD316" s="26">
        <v>4.3910806174957122E-2</v>
      </c>
      <c r="AE316" s="26">
        <f t="shared" si="9"/>
        <v>0.9616466552315609</v>
      </c>
      <c r="AH316" s="13"/>
      <c r="AI316" s="13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</row>
    <row r="317" spans="2:66" x14ac:dyDescent="0.2">
      <c r="B317" s="3"/>
      <c r="C317" s="26"/>
      <c r="Z317" s="28"/>
      <c r="AB317" s="28">
        <v>29204</v>
      </c>
      <c r="AC317" s="26">
        <v>22.1</v>
      </c>
      <c r="AD317" s="26">
        <v>1.3036020583190396E-2</v>
      </c>
      <c r="AE317" s="26">
        <f t="shared" si="9"/>
        <v>0.28809605488850776</v>
      </c>
      <c r="AH317" s="13"/>
      <c r="AI317" s="13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</row>
    <row r="318" spans="2:66" x14ac:dyDescent="0.2">
      <c r="B318" s="3"/>
      <c r="C318" s="26"/>
      <c r="Z318" s="28"/>
      <c r="AB318" s="28">
        <v>29235</v>
      </c>
      <c r="AC318" s="26">
        <v>22</v>
      </c>
      <c r="AD318" s="26">
        <v>5.1756007393715345E-2</v>
      </c>
      <c r="AE318" s="26">
        <f t="shared" si="9"/>
        <v>1.1386321626617375</v>
      </c>
      <c r="AH318" s="13"/>
      <c r="AI318" s="13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</row>
    <row r="319" spans="2:66" x14ac:dyDescent="0.2">
      <c r="B319" s="3"/>
      <c r="C319" s="26"/>
      <c r="Z319" s="28"/>
      <c r="AB319" s="28">
        <v>29266</v>
      </c>
      <c r="AC319" s="26">
        <v>26.9</v>
      </c>
      <c r="AD319" s="26">
        <v>2.5415896487985215E-2</v>
      </c>
      <c r="AE319" s="26">
        <f t="shared" si="9"/>
        <v>0.68368761552680224</v>
      </c>
      <c r="AH319" s="13"/>
      <c r="AI319" s="13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</row>
    <row r="320" spans="2:66" x14ac:dyDescent="0.2">
      <c r="B320" s="3"/>
      <c r="C320" s="26"/>
      <c r="Z320" s="28"/>
      <c r="AB320" s="28">
        <v>29295</v>
      </c>
      <c r="AC320" s="26">
        <v>39.299999999999997</v>
      </c>
      <c r="AD320" s="26">
        <v>8.3179297597042512E-2</v>
      </c>
      <c r="AE320" s="26">
        <f t="shared" si="9"/>
        <v>3.2689463955637703</v>
      </c>
      <c r="AH320" s="13"/>
      <c r="AI320" s="13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</row>
    <row r="321" spans="2:66" x14ac:dyDescent="0.2">
      <c r="B321" s="3"/>
      <c r="C321" s="26"/>
      <c r="Z321" s="28"/>
      <c r="AB321" s="28">
        <v>29326</v>
      </c>
      <c r="AC321" s="26">
        <v>43.8</v>
      </c>
      <c r="AD321" s="26">
        <v>8.9186691312384464E-2</v>
      </c>
      <c r="AE321" s="26">
        <f t="shared" si="9"/>
        <v>3.9063770794824393</v>
      </c>
      <c r="AH321" s="13"/>
      <c r="AI321" s="13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</row>
    <row r="322" spans="2:66" x14ac:dyDescent="0.2">
      <c r="B322" s="3"/>
      <c r="C322" s="26"/>
      <c r="Z322" s="28"/>
      <c r="AB322" s="28">
        <v>29356</v>
      </c>
      <c r="AC322" s="26">
        <v>40.6</v>
      </c>
      <c r="AD322" s="26">
        <v>9.565619223659888E-2</v>
      </c>
      <c r="AE322" s="26">
        <f t="shared" ref="AE322:AE385" si="10">AC322*AD322</f>
        <v>3.8836414048059145</v>
      </c>
      <c r="AH322" s="13"/>
      <c r="AI322" s="13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</row>
    <row r="323" spans="2:66" x14ac:dyDescent="0.2">
      <c r="B323" s="3"/>
      <c r="C323" s="26"/>
      <c r="Z323" s="28"/>
      <c r="AB323" s="28">
        <v>29387</v>
      </c>
      <c r="AC323" s="26">
        <v>40.700000000000003</v>
      </c>
      <c r="AD323" s="26">
        <v>0.13863216266173753</v>
      </c>
      <c r="AE323" s="26">
        <f t="shared" si="10"/>
        <v>5.6423290203327179</v>
      </c>
      <c r="AH323" s="13"/>
      <c r="AI323" s="13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</row>
    <row r="324" spans="2:66" x14ac:dyDescent="0.2">
      <c r="B324" s="3"/>
      <c r="C324" s="26"/>
      <c r="Z324" s="28"/>
      <c r="AB324" s="28">
        <v>29417</v>
      </c>
      <c r="AC324" s="26">
        <v>46.1</v>
      </c>
      <c r="AD324" s="26">
        <v>8.4103512014787427E-2</v>
      </c>
      <c r="AE324" s="26">
        <f t="shared" si="10"/>
        <v>3.8771719038817003</v>
      </c>
      <c r="AH324" s="13"/>
      <c r="AI324" s="13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</row>
    <row r="325" spans="2:66" x14ac:dyDescent="0.2">
      <c r="B325" s="3"/>
      <c r="C325" s="26"/>
      <c r="Z325" s="28"/>
      <c r="AB325" s="28">
        <v>29448</v>
      </c>
      <c r="AC325" s="26">
        <v>19.899999999999999</v>
      </c>
      <c r="AD325" s="26">
        <v>0.28696857670979664</v>
      </c>
      <c r="AE325" s="26">
        <f t="shared" si="10"/>
        <v>5.7106746765249525</v>
      </c>
      <c r="AH325" s="13"/>
      <c r="AI325" s="13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</row>
    <row r="326" spans="2:66" x14ac:dyDescent="0.2">
      <c r="B326" s="3"/>
      <c r="C326" s="26"/>
      <c r="Z326" s="28"/>
      <c r="AB326" s="28">
        <v>29479</v>
      </c>
      <c r="AC326" s="26">
        <v>34.1</v>
      </c>
      <c r="AD326" s="26">
        <v>1.5249537892791128E-2</v>
      </c>
      <c r="AE326" s="26">
        <f t="shared" si="10"/>
        <v>0.52000924214417754</v>
      </c>
      <c r="AH326" s="13"/>
      <c r="AI326" s="13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</row>
    <row r="327" spans="2:66" x14ac:dyDescent="0.2">
      <c r="B327" s="3"/>
      <c r="C327" s="26"/>
      <c r="Z327" s="28"/>
      <c r="AB327" s="28">
        <v>29509</v>
      </c>
      <c r="AC327" s="26">
        <v>20.5</v>
      </c>
      <c r="AD327" s="26">
        <v>9.0573012939001843E-2</v>
      </c>
      <c r="AE327" s="26">
        <f t="shared" si="10"/>
        <v>1.8567467652495377</v>
      </c>
      <c r="AH327" s="13"/>
      <c r="AI327" s="13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</row>
    <row r="328" spans="2:66" x14ac:dyDescent="0.2">
      <c r="B328" s="3"/>
      <c r="C328" s="26"/>
      <c r="Z328" s="28"/>
      <c r="AB328" s="28">
        <v>29540</v>
      </c>
      <c r="AC328" s="26">
        <v>39.9</v>
      </c>
      <c r="AD328" s="26">
        <v>3.6968576709796672E-3</v>
      </c>
      <c r="AE328" s="26">
        <f t="shared" si="10"/>
        <v>0.14750462107208873</v>
      </c>
      <c r="AH328" s="13"/>
      <c r="AI328" s="13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</row>
    <row r="329" spans="2:66" x14ac:dyDescent="0.2">
      <c r="B329" s="3"/>
      <c r="C329" s="26"/>
      <c r="Z329" s="28"/>
      <c r="AB329" s="28">
        <v>29570</v>
      </c>
      <c r="AC329" s="26">
        <v>24.7</v>
      </c>
      <c r="AD329" s="26">
        <v>3.5582255083179297E-2</v>
      </c>
      <c r="AE329" s="26">
        <f t="shared" si="10"/>
        <v>0.87888170055452863</v>
      </c>
      <c r="AH329" s="13"/>
      <c r="AI329" s="13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</row>
    <row r="330" spans="2:66" x14ac:dyDescent="0.2">
      <c r="B330" s="3"/>
      <c r="C330" s="26"/>
      <c r="Z330" s="28"/>
      <c r="AB330" s="28">
        <v>29601</v>
      </c>
      <c r="AC330" s="26">
        <v>23.566344556773849</v>
      </c>
      <c r="AD330" s="26">
        <v>5.9265112603713952E-3</v>
      </c>
      <c r="AE330" s="26">
        <f t="shared" si="10"/>
        <v>0.13966620638151236</v>
      </c>
      <c r="AH330" s="13"/>
      <c r="AI330" s="13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</row>
    <row r="331" spans="2:66" x14ac:dyDescent="0.2">
      <c r="B331" s="3"/>
      <c r="C331" s="26"/>
      <c r="Z331" s="28"/>
      <c r="AB331" s="28">
        <v>29632</v>
      </c>
      <c r="AC331" s="26">
        <v>47.8</v>
      </c>
      <c r="AD331" s="26">
        <v>8.6922165152113796E-3</v>
      </c>
      <c r="AE331" s="26">
        <f t="shared" si="10"/>
        <v>0.41548794942710393</v>
      </c>
      <c r="AH331" s="13"/>
      <c r="AI331" s="13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</row>
    <row r="332" spans="2:66" x14ac:dyDescent="0.2">
      <c r="B332" s="3"/>
      <c r="C332" s="26"/>
      <c r="Z332" s="28"/>
      <c r="AB332" s="28">
        <v>29660</v>
      </c>
      <c r="AC332" s="26">
        <v>36.5</v>
      </c>
      <c r="AD332" s="26">
        <v>7.7439747135519557E-2</v>
      </c>
      <c r="AE332" s="26">
        <f t="shared" si="10"/>
        <v>2.8265507704464636</v>
      </c>
      <c r="AH332" s="13"/>
      <c r="AI332" s="13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</row>
    <row r="333" spans="2:66" x14ac:dyDescent="0.2">
      <c r="B333" s="3"/>
      <c r="C333" s="26"/>
      <c r="Z333" s="28"/>
      <c r="AB333" s="28">
        <v>29691</v>
      </c>
      <c r="AC333" s="26">
        <v>52.9</v>
      </c>
      <c r="AD333" s="26">
        <v>7.4278941129988146E-2</v>
      </c>
      <c r="AE333" s="26">
        <f t="shared" si="10"/>
        <v>3.9293559857763727</v>
      </c>
      <c r="AH333" s="13"/>
      <c r="AI333" s="13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</row>
    <row r="334" spans="2:66" x14ac:dyDescent="0.2">
      <c r="B334" s="3"/>
      <c r="C334" s="26"/>
      <c r="Z334" s="28"/>
      <c r="AB334" s="28">
        <v>29721</v>
      </c>
      <c r="AC334" s="26">
        <v>56.4</v>
      </c>
      <c r="AD334" s="26">
        <v>0.1576451995258791</v>
      </c>
      <c r="AE334" s="26">
        <f t="shared" si="10"/>
        <v>8.8911892532595811</v>
      </c>
      <c r="AH334" s="13"/>
      <c r="AI334" s="13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</row>
    <row r="335" spans="2:66" x14ac:dyDescent="0.2">
      <c r="B335" s="3"/>
      <c r="C335" s="26"/>
      <c r="Z335" s="28"/>
      <c r="AB335" s="28">
        <v>29752</v>
      </c>
      <c r="AC335" s="26">
        <v>54.3</v>
      </c>
      <c r="AD335" s="26">
        <v>3.3583563808771234E-2</v>
      </c>
      <c r="AE335" s="26">
        <f t="shared" si="10"/>
        <v>1.8235875148162779</v>
      </c>
      <c r="AH335" s="13"/>
      <c r="AI335" s="13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</row>
    <row r="336" spans="2:66" x14ac:dyDescent="0.2">
      <c r="B336" s="3"/>
      <c r="C336" s="26"/>
      <c r="Z336" s="28"/>
      <c r="AB336" s="28">
        <v>29782</v>
      </c>
      <c r="AC336" s="26">
        <v>43.9</v>
      </c>
      <c r="AD336" s="26">
        <v>0.12801264322402214</v>
      </c>
      <c r="AE336" s="26">
        <f t="shared" si="10"/>
        <v>5.6197550375345715</v>
      </c>
      <c r="AH336" s="13"/>
      <c r="AI336" s="13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</row>
    <row r="337" spans="2:66" x14ac:dyDescent="0.2">
      <c r="B337" s="3"/>
      <c r="C337" s="26"/>
      <c r="Z337" s="28"/>
      <c r="AB337" s="28">
        <v>29813</v>
      </c>
      <c r="AC337" s="26">
        <v>42.3</v>
      </c>
      <c r="AD337" s="26">
        <v>0.20031608060055317</v>
      </c>
      <c r="AE337" s="26">
        <f t="shared" si="10"/>
        <v>8.4733702094033987</v>
      </c>
      <c r="AH337" s="13"/>
      <c r="AI337" s="13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</row>
    <row r="338" spans="2:66" x14ac:dyDescent="0.2">
      <c r="B338" s="3"/>
      <c r="C338" s="26"/>
      <c r="Z338" s="28"/>
      <c r="AB338" s="28">
        <v>29844</v>
      </c>
      <c r="AC338" s="26">
        <v>14.4</v>
      </c>
      <c r="AD338" s="26">
        <v>9.9170288423547998E-2</v>
      </c>
      <c r="AE338" s="26">
        <f t="shared" si="10"/>
        <v>1.4280521532990913</v>
      </c>
      <c r="AH338" s="13"/>
      <c r="AI338" s="13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</row>
    <row r="339" spans="2:66" x14ac:dyDescent="0.2">
      <c r="B339" s="3"/>
      <c r="C339" s="26"/>
      <c r="Z339" s="28"/>
      <c r="AB339" s="28">
        <v>29874</v>
      </c>
      <c r="AC339" s="26">
        <v>21.7</v>
      </c>
      <c r="AD339" s="26">
        <v>3.6349269063611224E-2</v>
      </c>
      <c r="AE339" s="26">
        <f t="shared" si="10"/>
        <v>0.78877913868036353</v>
      </c>
      <c r="AH339" s="13"/>
      <c r="AI339" s="13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</row>
    <row r="340" spans="2:66" x14ac:dyDescent="0.2">
      <c r="B340" s="3"/>
      <c r="C340" s="26"/>
      <c r="Z340" s="28"/>
      <c r="AB340" s="28">
        <v>29905</v>
      </c>
      <c r="AC340" s="26">
        <v>20.9</v>
      </c>
      <c r="AD340" s="26">
        <v>0.15053338601343344</v>
      </c>
      <c r="AE340" s="26">
        <f t="shared" si="10"/>
        <v>3.1461477676807585</v>
      </c>
      <c r="AH340" s="13"/>
      <c r="AI340" s="13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</row>
    <row r="341" spans="2:66" x14ac:dyDescent="0.2">
      <c r="B341" s="3"/>
      <c r="C341" s="26"/>
      <c r="Z341" s="28"/>
      <c r="AB341" s="28">
        <v>29935</v>
      </c>
      <c r="AC341" s="26">
        <v>18.100000000000001</v>
      </c>
      <c r="AD341" s="26">
        <v>2.8052153299091269E-2</v>
      </c>
      <c r="AE341" s="26">
        <f t="shared" si="10"/>
        <v>0.50774397471355204</v>
      </c>
      <c r="AH341" s="13"/>
      <c r="AI341" s="13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</row>
    <row r="342" spans="2:66" x14ac:dyDescent="0.2">
      <c r="B342" s="3"/>
      <c r="C342" s="26"/>
      <c r="Z342" s="28"/>
      <c r="AB342" s="28">
        <v>29966</v>
      </c>
      <c r="AC342" s="26">
        <v>25</v>
      </c>
      <c r="AD342" s="26">
        <v>2.3152965660770033E-2</v>
      </c>
      <c r="AE342" s="26">
        <f t="shared" si="10"/>
        <v>0.57882414151925088</v>
      </c>
      <c r="AH342" s="13"/>
      <c r="AI342" s="13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</row>
    <row r="343" spans="2:66" x14ac:dyDescent="0.2">
      <c r="B343" s="3"/>
      <c r="C343" s="26"/>
      <c r="Z343" s="28"/>
      <c r="AB343" s="28">
        <v>29997</v>
      </c>
      <c r="AC343" s="26">
        <v>104</v>
      </c>
      <c r="AD343" s="26">
        <v>7.8043704474505728E-3</v>
      </c>
      <c r="AE343" s="26">
        <f t="shared" si="10"/>
        <v>0.81165452653485959</v>
      </c>
      <c r="AH343" s="13"/>
      <c r="AI343" s="13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</row>
    <row r="344" spans="2:66" x14ac:dyDescent="0.2">
      <c r="B344" s="3"/>
      <c r="C344" s="26"/>
      <c r="Z344" s="28"/>
      <c r="AB344" s="28">
        <v>30025</v>
      </c>
      <c r="AC344" s="26">
        <v>22.3</v>
      </c>
      <c r="AD344" s="26">
        <v>6.9719042663891784E-2</v>
      </c>
      <c r="AE344" s="26">
        <f t="shared" si="10"/>
        <v>1.5547346514047868</v>
      </c>
      <c r="AH344" s="13"/>
      <c r="AI344" s="13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</row>
    <row r="345" spans="2:66" x14ac:dyDescent="0.2">
      <c r="B345" s="3"/>
      <c r="C345" s="26"/>
      <c r="Z345" s="28"/>
      <c r="AB345" s="28">
        <v>30056</v>
      </c>
      <c r="AC345" s="26">
        <v>32.299999999999997</v>
      </c>
      <c r="AD345" s="26">
        <v>8.5848074921956299E-2</v>
      </c>
      <c r="AE345" s="26">
        <f t="shared" si="10"/>
        <v>2.7728928199791882</v>
      </c>
      <c r="AH345" s="13"/>
      <c r="AI345" s="13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</row>
    <row r="346" spans="2:66" x14ac:dyDescent="0.2">
      <c r="B346" s="3"/>
      <c r="C346" s="26"/>
      <c r="Z346" s="28"/>
      <c r="AB346" s="28">
        <v>30086</v>
      </c>
      <c r="AC346" s="26">
        <v>30.1</v>
      </c>
      <c r="AD346" s="26">
        <v>0.14255983350676379</v>
      </c>
      <c r="AE346" s="26">
        <f t="shared" si="10"/>
        <v>4.2910509885535904</v>
      </c>
      <c r="AH346" s="13"/>
      <c r="AI346" s="13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</row>
    <row r="347" spans="2:66" x14ac:dyDescent="0.2">
      <c r="B347" s="3"/>
      <c r="C347" s="26"/>
      <c r="Z347" s="28"/>
      <c r="AB347" s="28">
        <v>30117</v>
      </c>
      <c r="AC347" s="26">
        <v>30.1</v>
      </c>
      <c r="AD347" s="26">
        <v>0.14490114464099899</v>
      </c>
      <c r="AE347" s="26">
        <f t="shared" si="10"/>
        <v>4.36152445369407</v>
      </c>
      <c r="AH347" s="13"/>
      <c r="AI347" s="13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</row>
    <row r="348" spans="2:66" x14ac:dyDescent="0.2">
      <c r="B348" s="3"/>
      <c r="C348" s="26"/>
      <c r="Z348" s="28"/>
      <c r="AB348" s="28">
        <v>30147</v>
      </c>
      <c r="AC348" s="26">
        <v>35.1</v>
      </c>
      <c r="AD348" s="26">
        <v>0.10535900104058273</v>
      </c>
      <c r="AE348" s="26">
        <f t="shared" si="10"/>
        <v>3.6981009365244537</v>
      </c>
      <c r="AH348" s="13"/>
      <c r="AI348" s="13"/>
      <c r="AJ348" s="28"/>
    </row>
    <row r="349" spans="2:66" x14ac:dyDescent="0.2">
      <c r="B349" s="3"/>
      <c r="C349" s="26"/>
      <c r="Z349" s="28"/>
      <c r="AB349" s="28">
        <v>30178</v>
      </c>
      <c r="AC349" s="26">
        <v>24.5</v>
      </c>
      <c r="AD349" s="26">
        <v>0.22294484911550469</v>
      </c>
      <c r="AE349" s="26">
        <f t="shared" si="10"/>
        <v>5.4621488033298649</v>
      </c>
      <c r="AH349" s="13"/>
      <c r="AI349" s="13"/>
      <c r="AJ349" s="28"/>
    </row>
    <row r="350" spans="2:66" x14ac:dyDescent="0.2">
      <c r="B350" s="3"/>
      <c r="C350" s="26"/>
      <c r="Z350" s="28"/>
      <c r="AB350" s="28">
        <v>30209</v>
      </c>
      <c r="AC350" s="26">
        <v>29</v>
      </c>
      <c r="AD350" s="26">
        <v>8.3766909469302819E-2</v>
      </c>
      <c r="AE350" s="26">
        <f t="shared" si="10"/>
        <v>2.4292403746097819</v>
      </c>
      <c r="AH350" s="13"/>
      <c r="AI350" s="13"/>
      <c r="AJ350" s="28"/>
    </row>
    <row r="351" spans="2:66" x14ac:dyDescent="0.2">
      <c r="B351" s="3"/>
      <c r="C351" s="26"/>
      <c r="Z351" s="28"/>
      <c r="AB351" s="28">
        <v>30239</v>
      </c>
      <c r="AC351" s="26">
        <v>36.1</v>
      </c>
      <c r="AD351" s="26">
        <v>3.0437044745057231E-2</v>
      </c>
      <c r="AE351" s="26">
        <f t="shared" si="10"/>
        <v>1.0987773152965661</v>
      </c>
      <c r="AH351" s="13"/>
      <c r="AI351" s="13"/>
      <c r="AJ351" s="28"/>
    </row>
    <row r="352" spans="2:66" x14ac:dyDescent="0.2">
      <c r="B352" s="3"/>
      <c r="C352" s="26"/>
      <c r="Z352" s="28"/>
      <c r="AB352" s="28">
        <v>30270</v>
      </c>
      <c r="AC352" s="26">
        <v>11</v>
      </c>
      <c r="AD352" s="26">
        <v>3.2258064516129031E-2</v>
      </c>
      <c r="AE352" s="26">
        <f t="shared" si="10"/>
        <v>0.35483870967741937</v>
      </c>
      <c r="AH352" s="13"/>
      <c r="AI352" s="13"/>
      <c r="AJ352" s="28"/>
    </row>
    <row r="353" spans="2:66" x14ac:dyDescent="0.2">
      <c r="B353" s="3"/>
      <c r="C353" s="26"/>
      <c r="Z353" s="28"/>
      <c r="AB353" s="28">
        <v>30300</v>
      </c>
      <c r="AC353" s="26">
        <v>8.7941581016010648</v>
      </c>
      <c r="AD353" s="26">
        <v>5.1248699271592091E-2</v>
      </c>
      <c r="AE353" s="26">
        <f t="shared" si="10"/>
        <v>0.45068916389578817</v>
      </c>
      <c r="AH353" s="13"/>
      <c r="AI353" s="13"/>
      <c r="AJ353" s="28"/>
    </row>
    <row r="354" spans="2:66" x14ac:dyDescent="0.2">
      <c r="B354" s="3"/>
      <c r="C354" s="26"/>
      <c r="Z354" s="28"/>
      <c r="AB354" s="28">
        <v>30331</v>
      </c>
      <c r="AC354" s="26">
        <v>14.749632369179146</v>
      </c>
      <c r="AD354" s="26">
        <v>3.1313818924438394E-2</v>
      </c>
      <c r="AE354" s="26">
        <f t="shared" si="10"/>
        <v>0.46186731721051105</v>
      </c>
      <c r="AH354" s="13"/>
      <c r="AI354" s="13"/>
      <c r="AJ354" s="28"/>
    </row>
    <row r="355" spans="2:66" x14ac:dyDescent="0.2">
      <c r="B355" s="3"/>
      <c r="C355" s="26"/>
      <c r="Z355" s="28"/>
      <c r="AB355" s="28">
        <v>30362</v>
      </c>
      <c r="AC355" s="26">
        <v>14.2</v>
      </c>
      <c r="AD355" s="26">
        <v>2.24642614023145E-2</v>
      </c>
      <c r="AE355" s="26">
        <f t="shared" si="10"/>
        <v>0.31899251191286587</v>
      </c>
      <c r="AH355" s="13"/>
      <c r="AI355" s="13"/>
      <c r="AJ355" s="28"/>
    </row>
    <row r="356" spans="2:66" x14ac:dyDescent="0.2">
      <c r="B356" s="3"/>
      <c r="C356" s="26"/>
      <c r="Z356" s="28"/>
      <c r="AB356" s="28">
        <v>30390</v>
      </c>
      <c r="AC356" s="26">
        <v>15.3</v>
      </c>
      <c r="AD356" s="26">
        <v>0.13070115724982981</v>
      </c>
      <c r="AE356" s="26">
        <f t="shared" si="10"/>
        <v>1.9997277059223961</v>
      </c>
      <c r="AH356" s="13"/>
      <c r="AI356" s="13"/>
      <c r="AJ356" s="28"/>
    </row>
    <row r="357" spans="2:66" x14ac:dyDescent="0.2">
      <c r="B357" s="3"/>
      <c r="C357" s="26"/>
      <c r="Z357" s="28"/>
      <c r="AB357" s="28">
        <v>30421</v>
      </c>
      <c r="AC357" s="26">
        <v>28.8</v>
      </c>
      <c r="AD357" s="26">
        <v>3.7100068073519406E-2</v>
      </c>
      <c r="AE357" s="26">
        <f t="shared" si="10"/>
        <v>1.068481960517359</v>
      </c>
      <c r="AH357" s="13"/>
      <c r="AI357" s="13"/>
      <c r="AJ357" s="28"/>
    </row>
    <row r="358" spans="2:66" x14ac:dyDescent="0.2">
      <c r="B358" s="3"/>
      <c r="C358" s="26"/>
      <c r="Z358" s="28"/>
      <c r="AB358" s="28">
        <v>30451</v>
      </c>
      <c r="AC358" s="26">
        <v>24.2</v>
      </c>
      <c r="AD358" s="26">
        <v>0.17018379850238258</v>
      </c>
      <c r="AE358" s="26">
        <f t="shared" si="10"/>
        <v>4.1184479237576586</v>
      </c>
      <c r="AH358" s="13"/>
      <c r="AI358" s="13"/>
      <c r="AJ358" s="28"/>
    </row>
    <row r="359" spans="2:66" x14ac:dyDescent="0.2">
      <c r="B359" s="3"/>
      <c r="C359" s="26"/>
      <c r="Z359" s="28"/>
      <c r="AB359" s="28">
        <v>30482</v>
      </c>
      <c r="AC359" s="26">
        <v>24.6</v>
      </c>
      <c r="AD359" s="26">
        <v>0.26106194690265488</v>
      </c>
      <c r="AE359" s="26">
        <f t="shared" si="10"/>
        <v>6.4221238938053107</v>
      </c>
      <c r="AH359" s="13"/>
      <c r="AI359" s="13"/>
      <c r="AJ359" s="28"/>
    </row>
    <row r="360" spans="2:66" x14ac:dyDescent="0.2">
      <c r="B360" s="3"/>
      <c r="C360" s="26"/>
      <c r="Z360" s="28"/>
      <c r="AB360" s="28">
        <v>30512</v>
      </c>
      <c r="AC360" s="26">
        <v>42.908920973920551</v>
      </c>
      <c r="AD360" s="26">
        <v>1.259360108917631E-2</v>
      </c>
      <c r="AE360" s="26">
        <f t="shared" si="10"/>
        <v>0.54037783391254601</v>
      </c>
      <c r="AH360" s="13"/>
      <c r="AI360" s="13"/>
      <c r="AJ360" s="28"/>
    </row>
    <row r="361" spans="2:66" x14ac:dyDescent="0.2">
      <c r="B361" s="3"/>
      <c r="C361" s="26"/>
      <c r="Z361" s="28"/>
      <c r="AB361" s="28">
        <v>30543</v>
      </c>
      <c r="AC361" s="26">
        <v>14.9</v>
      </c>
      <c r="AD361" s="26">
        <v>3.9823008849557522E-2</v>
      </c>
      <c r="AE361" s="26">
        <f t="shared" si="10"/>
        <v>0.5933628318584071</v>
      </c>
      <c r="AH361" s="13"/>
      <c r="AI361" s="13"/>
      <c r="AJ361" s="28"/>
      <c r="AK361" s="13"/>
      <c r="AL361" s="13"/>
      <c r="AM361" s="13"/>
      <c r="AN361" s="13"/>
      <c r="AO361" s="13"/>
      <c r="AP361" s="13"/>
      <c r="AQ361" s="13"/>
    </row>
    <row r="362" spans="2:66" x14ac:dyDescent="0.2">
      <c r="B362" s="3"/>
      <c r="C362" s="26"/>
      <c r="Z362" s="28"/>
      <c r="AB362" s="28">
        <v>30574</v>
      </c>
      <c r="AC362" s="26">
        <v>21.224358042566337</v>
      </c>
      <c r="AD362" s="26">
        <v>8.9176310415248469E-2</v>
      </c>
      <c r="AE362" s="26">
        <f t="shared" si="10"/>
        <v>1.8927099411682711</v>
      </c>
      <c r="AH362" s="13"/>
      <c r="AI362" s="13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</row>
    <row r="363" spans="2:66" x14ac:dyDescent="0.2">
      <c r="B363" s="3"/>
      <c r="C363" s="26"/>
      <c r="Z363" s="28"/>
      <c r="AB363" s="28">
        <v>30604</v>
      </c>
      <c r="AC363" s="26">
        <v>23.3</v>
      </c>
      <c r="AD363" s="26">
        <v>5.8883594281824374E-2</v>
      </c>
      <c r="AE363" s="26">
        <f t="shared" si="10"/>
        <v>1.371987746766508</v>
      </c>
      <c r="AH363" s="13"/>
      <c r="AI363" s="13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</row>
    <row r="364" spans="2:66" x14ac:dyDescent="0.2">
      <c r="B364" s="3"/>
      <c r="C364" s="26"/>
      <c r="Z364" s="28"/>
      <c r="AB364" s="28">
        <v>30635</v>
      </c>
      <c r="AC364" s="26">
        <v>11.3</v>
      </c>
      <c r="AD364" s="26">
        <v>0.12389380530973453</v>
      </c>
      <c r="AE364" s="26">
        <f t="shared" si="10"/>
        <v>1.4000000000000001</v>
      </c>
      <c r="AH364" s="13"/>
      <c r="AI364" s="13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</row>
    <row r="365" spans="2:66" x14ac:dyDescent="0.2">
      <c r="B365" s="3"/>
      <c r="C365" s="26"/>
      <c r="Z365" s="28"/>
      <c r="AB365" s="28">
        <v>30665</v>
      </c>
      <c r="AC365" s="26">
        <v>13.2</v>
      </c>
      <c r="AD365" s="26">
        <v>2.2804628999319267E-2</v>
      </c>
      <c r="AE365" s="26">
        <f t="shared" si="10"/>
        <v>0.30102110279101429</v>
      </c>
      <c r="AH365" s="13"/>
      <c r="AI365" s="13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</row>
    <row r="366" spans="2:66" x14ac:dyDescent="0.2">
      <c r="B366" s="3"/>
      <c r="C366" s="26"/>
      <c r="Z366" s="28"/>
      <c r="AB366" s="28">
        <v>30696</v>
      </c>
      <c r="AC366" s="26">
        <v>48</v>
      </c>
      <c r="AD366" s="26">
        <v>7.3629670029997278E-3</v>
      </c>
      <c r="AE366" s="26">
        <f t="shared" si="10"/>
        <v>0.35342241614398695</v>
      </c>
      <c r="AH366" s="13"/>
      <c r="AI366" s="13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</row>
    <row r="367" spans="2:66" x14ac:dyDescent="0.2">
      <c r="B367" s="3"/>
      <c r="C367" s="26"/>
      <c r="Z367" s="28"/>
      <c r="AB367" s="28">
        <v>30727</v>
      </c>
      <c r="AC367" s="26">
        <v>10.1</v>
      </c>
      <c r="AD367" s="26">
        <v>3.4360512680665395E-2</v>
      </c>
      <c r="AE367" s="26">
        <f t="shared" si="10"/>
        <v>0.34704117807472046</v>
      </c>
      <c r="AH367" s="13"/>
      <c r="AI367" s="13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</row>
    <row r="368" spans="2:66" x14ac:dyDescent="0.2">
      <c r="B368" s="3"/>
      <c r="C368" s="26"/>
      <c r="Z368" s="28"/>
      <c r="AB368" s="28">
        <v>30756</v>
      </c>
      <c r="AC368" s="26">
        <v>22.9</v>
      </c>
      <c r="AD368" s="26">
        <v>8.2901554404145081E-2</v>
      </c>
      <c r="AE368" s="26">
        <f t="shared" si="10"/>
        <v>1.8984455958549222</v>
      </c>
      <c r="AH368" s="13"/>
      <c r="AI368" s="13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</row>
    <row r="369" spans="2:66" x14ac:dyDescent="0.2">
      <c r="B369" s="3"/>
      <c r="C369" s="26"/>
      <c r="Z369" s="28"/>
      <c r="AB369" s="28">
        <v>30787</v>
      </c>
      <c r="AC369" s="26">
        <v>22.7</v>
      </c>
      <c r="AD369" s="26">
        <v>0.17780201799836376</v>
      </c>
      <c r="AE369" s="26">
        <f t="shared" si="10"/>
        <v>4.0361058085628576</v>
      </c>
      <c r="AH369" s="13"/>
      <c r="AI369" s="13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</row>
    <row r="370" spans="2:66" x14ac:dyDescent="0.2">
      <c r="B370" s="3"/>
      <c r="C370" s="26"/>
      <c r="Z370" s="28"/>
      <c r="AB370" s="28">
        <v>30817</v>
      </c>
      <c r="AC370" s="26">
        <v>21</v>
      </c>
      <c r="AD370" s="26">
        <v>0.21734387782928824</v>
      </c>
      <c r="AE370" s="26">
        <f t="shared" si="10"/>
        <v>4.5642214344150531</v>
      </c>
      <c r="AH370" s="13"/>
      <c r="AI370" s="13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</row>
    <row r="371" spans="2:66" x14ac:dyDescent="0.2">
      <c r="B371" s="3"/>
      <c r="C371" s="26"/>
      <c r="Z371" s="28"/>
      <c r="AB371" s="28">
        <v>30848</v>
      </c>
      <c r="AC371" s="26">
        <v>19</v>
      </c>
      <c r="AD371" s="26">
        <v>0.161985274065994</v>
      </c>
      <c r="AE371" s="26">
        <f t="shared" si="10"/>
        <v>3.0777202072538858</v>
      </c>
      <c r="AH371" s="13"/>
      <c r="AI371" s="13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</row>
    <row r="372" spans="2:66" x14ac:dyDescent="0.2">
      <c r="B372" s="3"/>
      <c r="C372" s="26"/>
      <c r="Z372" s="28"/>
      <c r="AB372" s="28">
        <v>30878</v>
      </c>
      <c r="AC372" s="26">
        <v>17</v>
      </c>
      <c r="AD372" s="26">
        <v>3.6814835014998638E-2</v>
      </c>
      <c r="AE372" s="26">
        <f t="shared" si="10"/>
        <v>0.62585219525497682</v>
      </c>
      <c r="AH372" s="13"/>
      <c r="AI372" s="13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</row>
    <row r="373" spans="2:66" x14ac:dyDescent="0.2">
      <c r="B373" s="3"/>
      <c r="C373" s="26"/>
      <c r="Z373" s="28"/>
      <c r="AB373" s="28">
        <v>30909</v>
      </c>
      <c r="AC373" s="26">
        <v>15</v>
      </c>
      <c r="AD373" s="26">
        <v>3.8178347422961542E-2</v>
      </c>
      <c r="AE373" s="26">
        <f t="shared" si="10"/>
        <v>0.57267521134442312</v>
      </c>
      <c r="AH373" s="13"/>
      <c r="AI373" s="13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</row>
    <row r="374" spans="2:66" x14ac:dyDescent="0.2">
      <c r="B374" s="3"/>
      <c r="C374" s="26"/>
      <c r="Z374" s="28"/>
      <c r="AB374" s="28">
        <v>30940</v>
      </c>
      <c r="AC374" s="26">
        <v>12.303512740865875</v>
      </c>
      <c r="AD374" s="26">
        <v>3.899645486773929E-2</v>
      </c>
      <c r="AE374" s="26">
        <f t="shared" si="10"/>
        <v>0.47979337931383143</v>
      </c>
      <c r="AH374" s="13"/>
      <c r="AI374" s="13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</row>
    <row r="375" spans="2:66" x14ac:dyDescent="0.2">
      <c r="B375" s="3"/>
      <c r="C375" s="26"/>
      <c r="Z375" s="28"/>
      <c r="AB375" s="28">
        <v>30970</v>
      </c>
      <c r="AC375" s="26">
        <v>10.8</v>
      </c>
      <c r="AD375" s="26">
        <v>0.10608126533951459</v>
      </c>
      <c r="AE375" s="26">
        <f t="shared" si="10"/>
        <v>1.1456776656667575</v>
      </c>
      <c r="AH375" s="13"/>
      <c r="AI375" s="13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</row>
    <row r="376" spans="2:66" x14ac:dyDescent="0.2">
      <c r="B376" s="3"/>
      <c r="C376" s="26"/>
      <c r="Z376" s="28"/>
      <c r="AB376" s="28">
        <v>31001</v>
      </c>
      <c r="AC376" s="26">
        <v>18.600000000000001</v>
      </c>
      <c r="AD376" s="26">
        <v>4.9086446686664844E-3</v>
      </c>
      <c r="AE376" s="26">
        <f t="shared" si="10"/>
        <v>9.130079083719661E-2</v>
      </c>
      <c r="AH376" s="13"/>
      <c r="AI376" s="13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</row>
    <row r="377" spans="2:66" x14ac:dyDescent="0.2">
      <c r="B377" s="3"/>
      <c r="C377" s="26"/>
      <c r="Z377" s="28"/>
      <c r="AB377" s="28">
        <v>31031</v>
      </c>
      <c r="AC377" s="26">
        <v>3.3</v>
      </c>
      <c r="AD377" s="26">
        <v>9.3264248704663211E-2</v>
      </c>
      <c r="AE377" s="26">
        <f t="shared" si="10"/>
        <v>0.30777202072538856</v>
      </c>
      <c r="AH377" s="13"/>
      <c r="AI377" s="13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</row>
    <row r="378" spans="2:66" x14ac:dyDescent="0.2">
      <c r="B378" s="3"/>
      <c r="C378" s="26"/>
      <c r="Z378" s="28"/>
      <c r="AB378" s="28">
        <v>31062</v>
      </c>
      <c r="AC378" s="26">
        <v>9.6999999999999993</v>
      </c>
      <c r="AD378" s="26">
        <v>8.7350372047880955E-3</v>
      </c>
      <c r="AE378" s="26">
        <f t="shared" si="10"/>
        <v>8.4729860886444519E-2</v>
      </c>
      <c r="AH378" s="13"/>
      <c r="AI378" s="13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</row>
    <row r="379" spans="2:66" x14ac:dyDescent="0.2">
      <c r="B379" s="3"/>
      <c r="C379" s="26"/>
      <c r="Z379" s="28"/>
      <c r="AB379" s="28">
        <v>31093</v>
      </c>
      <c r="AC379" s="26">
        <v>17</v>
      </c>
      <c r="AD379" s="26">
        <v>1.7793594306049824E-2</v>
      </c>
      <c r="AE379" s="26">
        <f t="shared" si="10"/>
        <v>0.302491103202847</v>
      </c>
      <c r="AH379" s="13"/>
      <c r="AI379" s="13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</row>
    <row r="380" spans="2:66" x14ac:dyDescent="0.2">
      <c r="B380" s="3"/>
      <c r="C380" s="26"/>
      <c r="Z380" s="28"/>
      <c r="AB380" s="28">
        <v>31121</v>
      </c>
      <c r="AC380" s="26">
        <v>13.8</v>
      </c>
      <c r="AD380" s="26">
        <v>4.4322225816887745E-2</v>
      </c>
      <c r="AE380" s="26">
        <f t="shared" si="10"/>
        <v>0.61164671627305089</v>
      </c>
      <c r="AH380" s="13"/>
      <c r="AI380" s="13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</row>
    <row r="381" spans="2:66" x14ac:dyDescent="0.2">
      <c r="B381" s="3"/>
      <c r="C381" s="26"/>
      <c r="Z381" s="28"/>
      <c r="AB381" s="28">
        <v>31152</v>
      </c>
      <c r="AC381" s="26">
        <v>21.9</v>
      </c>
      <c r="AD381" s="26">
        <v>0.11161436428340343</v>
      </c>
      <c r="AE381" s="26">
        <f t="shared" si="10"/>
        <v>2.4443545778065352</v>
      </c>
      <c r="AH381" s="13"/>
      <c r="AI381" s="13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</row>
    <row r="382" spans="2:66" x14ac:dyDescent="0.2">
      <c r="B382" s="3"/>
      <c r="C382" s="26"/>
      <c r="Z382" s="28"/>
      <c r="AB382" s="28">
        <v>31182</v>
      </c>
      <c r="AC382" s="26">
        <v>19</v>
      </c>
      <c r="AD382" s="26">
        <v>0.10805564542219347</v>
      </c>
      <c r="AE382" s="26">
        <f t="shared" si="10"/>
        <v>2.0530572630216759</v>
      </c>
      <c r="AH382" s="13"/>
      <c r="AI382" s="13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</row>
    <row r="383" spans="2:66" x14ac:dyDescent="0.2">
      <c r="B383" s="3"/>
      <c r="C383" s="26"/>
      <c r="Z383" s="28"/>
      <c r="AB383" s="28">
        <v>31213</v>
      </c>
      <c r="AC383" s="26">
        <v>12.4</v>
      </c>
      <c r="AD383" s="26">
        <v>0.19961177612423164</v>
      </c>
      <c r="AE383" s="26">
        <f t="shared" si="10"/>
        <v>2.4751860239404726</v>
      </c>
      <c r="AH383" s="13"/>
      <c r="AI383" s="13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</row>
    <row r="384" spans="2:66" x14ac:dyDescent="0.2">
      <c r="B384" s="3"/>
      <c r="C384" s="26"/>
      <c r="Z384" s="28"/>
      <c r="AB384" s="28">
        <v>31243</v>
      </c>
      <c r="AC384" s="26">
        <v>15.8</v>
      </c>
      <c r="AD384" s="26">
        <v>0.22419928825622776</v>
      </c>
      <c r="AE384" s="26">
        <f t="shared" si="10"/>
        <v>3.5423487544483989</v>
      </c>
      <c r="AH384" s="13"/>
      <c r="AI384" s="13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</row>
    <row r="385" spans="2:66" x14ac:dyDescent="0.2">
      <c r="B385" s="3"/>
      <c r="C385" s="26"/>
      <c r="Z385" s="28"/>
      <c r="AB385" s="28">
        <v>31274</v>
      </c>
      <c r="AC385" s="26">
        <v>18.399999999999999</v>
      </c>
      <c r="AD385" s="26">
        <v>6.5351019087673892E-2</v>
      </c>
      <c r="AE385" s="26">
        <f t="shared" si="10"/>
        <v>1.2024587512131995</v>
      </c>
      <c r="AH385" s="13"/>
      <c r="AI385" s="13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</row>
    <row r="386" spans="2:66" x14ac:dyDescent="0.2">
      <c r="B386" s="3"/>
      <c r="C386" s="26"/>
      <c r="Z386" s="28"/>
      <c r="AB386" s="28">
        <v>31305</v>
      </c>
      <c r="AC386" s="26">
        <v>18.100000000000001</v>
      </c>
      <c r="AD386" s="26">
        <v>0.14137819475897767</v>
      </c>
      <c r="AE386" s="26">
        <f t="shared" ref="AE386:AE449" si="11">AC386*AD386</f>
        <v>2.5589453251374961</v>
      </c>
      <c r="AH386" s="13"/>
      <c r="AI386" s="13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</row>
    <row r="387" spans="2:66" x14ac:dyDescent="0.2">
      <c r="B387" s="3"/>
      <c r="C387" s="26"/>
      <c r="Z387" s="28"/>
      <c r="AB387" s="28">
        <v>31335</v>
      </c>
      <c r="AC387" s="26">
        <v>7.9</v>
      </c>
      <c r="AD387" s="26">
        <v>4.69103849886768E-2</v>
      </c>
      <c r="AE387" s="26">
        <f t="shared" si="11"/>
        <v>0.37059204141054675</v>
      </c>
      <c r="AH387" s="13"/>
      <c r="AI387" s="13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</row>
    <row r="388" spans="2:66" x14ac:dyDescent="0.2">
      <c r="B388" s="3"/>
      <c r="C388" s="26"/>
      <c r="Z388" s="28"/>
      <c r="AB388" s="28">
        <v>31366</v>
      </c>
      <c r="AC388" s="26">
        <v>14.9</v>
      </c>
      <c r="AD388" s="26">
        <v>2.167583306373342E-2</v>
      </c>
      <c r="AE388" s="26">
        <f t="shared" si="11"/>
        <v>0.32296991264962799</v>
      </c>
      <c r="AH388" s="13"/>
      <c r="AI388" s="13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</row>
    <row r="389" spans="2:66" x14ac:dyDescent="0.2">
      <c r="B389" s="3"/>
      <c r="C389" s="26"/>
      <c r="Z389" s="28"/>
      <c r="AB389" s="28">
        <v>31396</v>
      </c>
      <c r="AC389" s="26">
        <v>13.3</v>
      </c>
      <c r="AD389" s="26">
        <v>1.0352636687156261E-2</v>
      </c>
      <c r="AE389" s="26">
        <f t="shared" si="11"/>
        <v>0.13769006793917829</v>
      </c>
      <c r="AH389" s="13"/>
      <c r="AI389" s="13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</row>
    <row r="390" spans="2:66" x14ac:dyDescent="0.2">
      <c r="B390" s="3"/>
      <c r="C390" s="26"/>
      <c r="Z390" s="28"/>
      <c r="AB390" s="28">
        <v>31427</v>
      </c>
      <c r="AC390" s="26">
        <v>12.820048005906719</v>
      </c>
      <c r="AD390" s="26">
        <v>0</v>
      </c>
      <c r="AE390" s="26">
        <f t="shared" si="11"/>
        <v>0</v>
      </c>
      <c r="AH390" s="13"/>
      <c r="AI390" s="13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</row>
    <row r="391" spans="2:66" x14ac:dyDescent="0.2">
      <c r="B391" s="3"/>
      <c r="C391" s="26"/>
      <c r="Z391" s="28"/>
      <c r="AB391" s="28">
        <v>31458</v>
      </c>
      <c r="AC391" s="26">
        <v>14.5</v>
      </c>
      <c r="AD391" s="26">
        <v>1.5071590052750564E-2</v>
      </c>
      <c r="AE391" s="26">
        <f t="shared" si="11"/>
        <v>0.21853805576488317</v>
      </c>
      <c r="AH391" s="13"/>
      <c r="AI391" s="13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</row>
    <row r="392" spans="2:66" x14ac:dyDescent="0.2">
      <c r="B392" s="3"/>
      <c r="C392" s="26"/>
      <c r="Z392" s="28"/>
      <c r="AB392" s="28">
        <v>31486</v>
      </c>
      <c r="AC392" s="26">
        <v>12.026793443659427</v>
      </c>
      <c r="AD392" s="26">
        <v>7.1841245918111016E-2</v>
      </c>
      <c r="AE392" s="26">
        <f t="shared" si="11"/>
        <v>0.86401982539226219</v>
      </c>
      <c r="AH392" s="13"/>
      <c r="AI392" s="13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</row>
    <row r="393" spans="2:66" x14ac:dyDescent="0.2">
      <c r="B393" s="3"/>
      <c r="C393" s="26"/>
      <c r="Z393" s="28"/>
      <c r="AB393" s="28">
        <v>31517</v>
      </c>
      <c r="AC393" s="26">
        <v>13.6</v>
      </c>
      <c r="AD393" s="26">
        <v>0.14343129866867621</v>
      </c>
      <c r="AE393" s="26">
        <f t="shared" si="11"/>
        <v>1.9506656618939964</v>
      </c>
      <c r="AH393" s="13"/>
      <c r="AI393" s="13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</row>
    <row r="394" spans="2:66" x14ac:dyDescent="0.2">
      <c r="B394" s="3"/>
      <c r="C394" s="26"/>
      <c r="Z394" s="28"/>
      <c r="AB394" s="28">
        <v>31547</v>
      </c>
      <c r="AC394" s="26">
        <v>14.9</v>
      </c>
      <c r="AD394" s="26">
        <v>6.4054257724189892E-2</v>
      </c>
      <c r="AE394" s="26">
        <f t="shared" si="11"/>
        <v>0.95440844009042947</v>
      </c>
      <c r="AH394" s="13"/>
      <c r="AI394" s="13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</row>
    <row r="395" spans="2:66" x14ac:dyDescent="0.2">
      <c r="B395" s="3"/>
      <c r="C395" s="26"/>
      <c r="Z395" s="28"/>
      <c r="AB395" s="28">
        <v>31578</v>
      </c>
      <c r="AC395" s="26">
        <v>17.190644972595955</v>
      </c>
      <c r="AD395" s="26">
        <v>0.12710374277819642</v>
      </c>
      <c r="AE395" s="26">
        <f t="shared" si="11"/>
        <v>2.1849953167881315</v>
      </c>
      <c r="AH395" s="13"/>
      <c r="AI395" s="13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</row>
    <row r="396" spans="2:66" x14ac:dyDescent="0.2">
      <c r="B396" s="3"/>
      <c r="C396" s="26"/>
      <c r="Z396" s="28"/>
      <c r="AB396" s="28">
        <v>31608</v>
      </c>
      <c r="AC396" s="26">
        <v>17.524902539644373</v>
      </c>
      <c r="AD396" s="26">
        <v>9.8467721677970355E-2</v>
      </c>
      <c r="AE396" s="26">
        <f t="shared" si="11"/>
        <v>1.7256372257072579</v>
      </c>
      <c r="AH396" s="13"/>
      <c r="AI396" s="13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</row>
    <row r="397" spans="2:66" x14ac:dyDescent="0.2">
      <c r="B397" s="3"/>
      <c r="C397" s="26"/>
      <c r="Z397" s="28"/>
      <c r="AB397" s="28">
        <v>31639</v>
      </c>
      <c r="AC397" s="26">
        <v>14.20217959250496</v>
      </c>
      <c r="AD397" s="26">
        <v>0.14945993468977645</v>
      </c>
      <c r="AE397" s="26">
        <f t="shared" si="11"/>
        <v>2.122656834348267</v>
      </c>
      <c r="AH397" s="13"/>
      <c r="AI397" s="13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</row>
    <row r="398" spans="2:66" x14ac:dyDescent="0.2">
      <c r="B398" s="3"/>
      <c r="C398" s="26"/>
      <c r="Z398" s="28"/>
      <c r="AB398" s="28">
        <v>31670</v>
      </c>
      <c r="AC398" s="26">
        <v>16.445871076089318</v>
      </c>
      <c r="AD398" s="26">
        <v>0.14041698065812608</v>
      </c>
      <c r="AE398" s="26">
        <f t="shared" si="11"/>
        <v>2.3092795607972687</v>
      </c>
      <c r="AH398" s="13"/>
      <c r="AI398" s="13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</row>
    <row r="399" spans="2:66" x14ac:dyDescent="0.2">
      <c r="B399" s="3"/>
      <c r="C399" s="26"/>
      <c r="Z399" s="28"/>
      <c r="AB399" s="28">
        <v>31700</v>
      </c>
      <c r="AC399" s="26">
        <v>6.5390378469205084</v>
      </c>
      <c r="AD399" s="26">
        <v>0.13564431047475509</v>
      </c>
      <c r="AE399" s="26">
        <f t="shared" si="11"/>
        <v>0.8869832799138595</v>
      </c>
      <c r="AH399" s="13"/>
      <c r="AI399" s="13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</row>
    <row r="400" spans="2:66" x14ac:dyDescent="0.2">
      <c r="B400" s="3"/>
      <c r="C400" s="26"/>
      <c r="Z400" s="28"/>
      <c r="AB400" s="28">
        <v>31731</v>
      </c>
      <c r="AC400" s="26">
        <v>14.723406219183023</v>
      </c>
      <c r="AD400" s="26">
        <v>2.1351419241396632E-2</v>
      </c>
      <c r="AE400" s="26">
        <f t="shared" si="11"/>
        <v>0.31436561884716324</v>
      </c>
      <c r="AH400" s="13"/>
      <c r="AI400" s="13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</row>
    <row r="401" spans="2:66" x14ac:dyDescent="0.2">
      <c r="B401" s="3"/>
      <c r="C401" s="26"/>
      <c r="Z401" s="28"/>
      <c r="AB401" s="28">
        <v>31761</v>
      </c>
      <c r="AC401" s="26">
        <v>8.7941581016010648</v>
      </c>
      <c r="AD401" s="26">
        <v>3.3157498116051246E-2</v>
      </c>
      <c r="AE401" s="26">
        <f t="shared" si="11"/>
        <v>0.29159228068609411</v>
      </c>
      <c r="AH401" s="13"/>
      <c r="AI401" s="13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</row>
    <row r="402" spans="2:66" x14ac:dyDescent="0.2">
      <c r="B402" s="3"/>
      <c r="C402" s="26"/>
      <c r="Z402" s="28"/>
      <c r="AB402" s="28">
        <v>31792</v>
      </c>
      <c r="AC402" s="26">
        <v>9.0044090123812985</v>
      </c>
      <c r="AD402" s="26">
        <v>2.5252525252525255E-3</v>
      </c>
      <c r="AE402" s="26">
        <f t="shared" si="11"/>
        <v>2.2738406596922472E-2</v>
      </c>
      <c r="AH402" s="13"/>
      <c r="AI402" s="13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</row>
    <row r="403" spans="2:66" x14ac:dyDescent="0.2">
      <c r="B403" s="3"/>
      <c r="C403" s="26"/>
      <c r="Z403" s="28"/>
      <c r="AB403" s="28">
        <v>31823</v>
      </c>
      <c r="AC403" s="26">
        <v>15.19504972909872</v>
      </c>
      <c r="AD403" s="26">
        <v>1.672979797979798E-2</v>
      </c>
      <c r="AE403" s="26">
        <f t="shared" si="11"/>
        <v>0.25421011226080559</v>
      </c>
      <c r="AH403" s="13"/>
      <c r="AI403" s="13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</row>
    <row r="404" spans="2:66" x14ac:dyDescent="0.2">
      <c r="B404" s="3"/>
      <c r="C404" s="26"/>
      <c r="Z404" s="28"/>
      <c r="AB404" s="28">
        <v>31851</v>
      </c>
      <c r="AC404" s="26">
        <v>12.762983627309131</v>
      </c>
      <c r="AD404" s="26">
        <v>0.20612373737373738</v>
      </c>
      <c r="AE404" s="26">
        <f t="shared" si="11"/>
        <v>2.6307538853007775</v>
      </c>
      <c r="AH404" s="13"/>
      <c r="AI404" s="13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</row>
    <row r="405" spans="2:66" x14ac:dyDescent="0.2">
      <c r="B405" s="3"/>
      <c r="C405" s="26"/>
      <c r="Z405" s="28"/>
      <c r="AB405" s="28">
        <v>31882</v>
      </c>
      <c r="AC405" s="26">
        <v>16.852894757212045</v>
      </c>
      <c r="AD405" s="26">
        <v>7.2285353535353536E-2</v>
      </c>
      <c r="AE405" s="26">
        <f t="shared" si="11"/>
        <v>1.2182174556191787</v>
      </c>
      <c r="AH405" s="13"/>
      <c r="AI405" s="13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</row>
    <row r="406" spans="2:66" x14ac:dyDescent="0.2">
      <c r="B406" s="3"/>
      <c r="C406" s="26"/>
      <c r="Z406" s="28"/>
      <c r="AB406" s="28">
        <v>31912</v>
      </c>
      <c r="AC406" s="26">
        <v>17.192835455237223</v>
      </c>
      <c r="AD406" s="26">
        <v>0.12657828282828282</v>
      </c>
      <c r="AE406" s="26">
        <f t="shared" si="11"/>
        <v>2.1762395888731456</v>
      </c>
      <c r="AH406" s="13"/>
      <c r="AI406" s="13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</row>
    <row r="407" spans="2:66" x14ac:dyDescent="0.2">
      <c r="B407" s="3"/>
      <c r="C407" s="26"/>
      <c r="Z407" s="28"/>
      <c r="AB407" s="28">
        <v>31943</v>
      </c>
      <c r="AC407" s="26">
        <v>12.193633662144913</v>
      </c>
      <c r="AD407" s="26">
        <v>0.13226010101010102</v>
      </c>
      <c r="AE407" s="26">
        <f t="shared" si="11"/>
        <v>1.6127312198354542</v>
      </c>
      <c r="AH407" s="13"/>
      <c r="AI407" s="13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</row>
    <row r="408" spans="2:66" x14ac:dyDescent="0.2">
      <c r="B408" s="3"/>
      <c r="C408" s="26"/>
      <c r="Z408" s="28"/>
      <c r="AB408" s="28">
        <v>31973</v>
      </c>
      <c r="AC408" s="26">
        <v>17.524902539644373</v>
      </c>
      <c r="AD408" s="26">
        <v>5.6818181818181823E-2</v>
      </c>
      <c r="AE408" s="26">
        <f t="shared" si="11"/>
        <v>0.99573309884343031</v>
      </c>
      <c r="AH408" s="13"/>
      <c r="AI408" s="13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</row>
    <row r="409" spans="2:66" x14ac:dyDescent="0.2">
      <c r="B409" s="3"/>
      <c r="C409" s="26"/>
      <c r="Z409" s="28"/>
      <c r="AB409" s="28">
        <v>32004</v>
      </c>
      <c r="AC409" s="26">
        <v>15.422684331754168</v>
      </c>
      <c r="AD409" s="26">
        <v>0.20170454545454544</v>
      </c>
      <c r="AE409" s="26">
        <f t="shared" si="11"/>
        <v>3.1108255328254142</v>
      </c>
      <c r="AH409" s="13"/>
      <c r="AI409" s="13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</row>
    <row r="410" spans="2:66" x14ac:dyDescent="0.2">
      <c r="B410" s="3"/>
      <c r="C410" s="26"/>
      <c r="Z410" s="28"/>
      <c r="AB410" s="28">
        <v>32035</v>
      </c>
      <c r="AC410" s="26">
        <v>15.070535410082407</v>
      </c>
      <c r="AD410" s="26">
        <v>0.10101010101010102</v>
      </c>
      <c r="AE410" s="26">
        <f t="shared" si="11"/>
        <v>1.5222763040487282</v>
      </c>
      <c r="AH410" s="13"/>
      <c r="AI410" s="13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</row>
    <row r="411" spans="2:66" x14ac:dyDescent="0.2">
      <c r="B411" s="3"/>
      <c r="C411" s="26"/>
      <c r="Z411" s="28"/>
      <c r="AB411" s="28">
        <v>32065</v>
      </c>
      <c r="AC411" s="26">
        <v>9.6911990416103801</v>
      </c>
      <c r="AD411" s="26">
        <v>3.5984848484848481E-2</v>
      </c>
      <c r="AE411" s="26">
        <f t="shared" si="11"/>
        <v>0.34873632914885833</v>
      </c>
      <c r="AH411" s="13"/>
      <c r="AI411" s="13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</row>
    <row r="412" spans="2:66" x14ac:dyDescent="0.2">
      <c r="B412" s="3"/>
      <c r="C412" s="26"/>
      <c r="Z412" s="28"/>
      <c r="AB412" s="28">
        <v>32096</v>
      </c>
      <c r="AC412" s="26">
        <v>12.208369086371784</v>
      </c>
      <c r="AD412" s="26">
        <v>2.5883838383838384E-2</v>
      </c>
      <c r="AE412" s="26">
        <f t="shared" si="11"/>
        <v>0.31599945236189592</v>
      </c>
      <c r="AH412" s="13"/>
      <c r="AI412" s="13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</row>
    <row r="413" spans="2:66" x14ac:dyDescent="0.2">
      <c r="B413" s="3"/>
      <c r="C413" s="26"/>
      <c r="Z413" s="28"/>
      <c r="AB413" s="28">
        <v>32126</v>
      </c>
      <c r="AC413" s="26">
        <v>6.6161684731644321</v>
      </c>
      <c r="AD413" s="26">
        <v>2.2095959595959596E-2</v>
      </c>
      <c r="AE413" s="26">
        <f t="shared" si="11"/>
        <v>0.14619059126310299</v>
      </c>
      <c r="AH413" s="13"/>
      <c r="AI413" s="13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</row>
    <row r="414" spans="2:66" x14ac:dyDescent="0.2">
      <c r="B414" s="3"/>
      <c r="C414" s="26"/>
      <c r="Z414" s="28"/>
      <c r="AB414" s="28">
        <v>32157</v>
      </c>
      <c r="AC414" s="26">
        <v>13.783231038716075</v>
      </c>
      <c r="AD414" s="26">
        <v>2.5585193249863906E-2</v>
      </c>
      <c r="AE414" s="26">
        <f t="shared" si="11"/>
        <v>0.3526466297330732</v>
      </c>
      <c r="AH414" s="13"/>
      <c r="AI414" s="13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</row>
    <row r="415" spans="2:66" x14ac:dyDescent="0.2">
      <c r="B415" s="3"/>
      <c r="C415" s="26"/>
      <c r="Z415" s="28"/>
      <c r="AB415" s="28">
        <v>32188</v>
      </c>
      <c r="AC415" s="26">
        <v>18.200845341098351</v>
      </c>
      <c r="AD415" s="26">
        <v>7.6211213935764837E-3</v>
      </c>
      <c r="AE415" s="26">
        <f t="shared" si="11"/>
        <v>0.13871085181022152</v>
      </c>
      <c r="AH415" s="13"/>
      <c r="AI415" s="13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</row>
    <row r="416" spans="2:66" x14ac:dyDescent="0.2">
      <c r="B416" s="3"/>
      <c r="C416" s="26"/>
      <c r="Z416" s="28"/>
      <c r="AB416" s="28">
        <v>32217</v>
      </c>
      <c r="AC416" s="26">
        <v>13.498307709544353</v>
      </c>
      <c r="AD416" s="26">
        <v>7.0767555797495918E-3</v>
      </c>
      <c r="AE416" s="26">
        <f t="shared" si="11"/>
        <v>9.5524224400694926E-2</v>
      </c>
      <c r="AH416" s="13"/>
      <c r="AI416" s="13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</row>
    <row r="417" spans="2:66" x14ac:dyDescent="0.2">
      <c r="B417" s="3"/>
      <c r="C417" s="26"/>
      <c r="Z417" s="28"/>
      <c r="AB417" s="28">
        <v>32248</v>
      </c>
      <c r="AC417" s="26">
        <v>17.655413555174526</v>
      </c>
      <c r="AD417" s="26">
        <v>0.13228089275993468</v>
      </c>
      <c r="AE417" s="26">
        <f t="shared" si="11"/>
        <v>2.3354738671243385</v>
      </c>
      <c r="AH417" s="13"/>
      <c r="AI417" s="13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</row>
    <row r="418" spans="2:66" x14ac:dyDescent="0.2">
      <c r="B418" s="3"/>
      <c r="C418" s="26"/>
      <c r="Z418" s="28"/>
      <c r="AB418" s="28">
        <v>32278</v>
      </c>
      <c r="AC418" s="26">
        <v>22.094030532721877</v>
      </c>
      <c r="AD418" s="26">
        <v>0.17691888949373979</v>
      </c>
      <c r="AE418" s="26">
        <f t="shared" si="11"/>
        <v>3.9088513462899348</v>
      </c>
      <c r="AH418" s="13"/>
      <c r="AI418" s="13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</row>
    <row r="419" spans="2:66" x14ac:dyDescent="0.2">
      <c r="B419" s="3"/>
      <c r="C419" s="26"/>
      <c r="Z419" s="28"/>
      <c r="AB419" s="28">
        <v>32309</v>
      </c>
      <c r="AC419" s="26">
        <v>13.298228858989003</v>
      </c>
      <c r="AD419" s="26">
        <v>3.5383777898747956E-2</v>
      </c>
      <c r="AE419" s="26">
        <f t="shared" si="11"/>
        <v>0.47054157639318733</v>
      </c>
      <c r="AH419" s="13"/>
      <c r="AI419" s="13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</row>
    <row r="420" spans="2:66" x14ac:dyDescent="0.2">
      <c r="B420" s="3"/>
      <c r="C420" s="26"/>
      <c r="Z420" s="28"/>
      <c r="AB420" s="28">
        <v>32339</v>
      </c>
      <c r="AC420" s="26">
        <v>14.530840068420668</v>
      </c>
      <c r="AD420" s="26">
        <v>6.3146434403919427E-2</v>
      </c>
      <c r="AE420" s="26">
        <f t="shared" si="11"/>
        <v>0.91757073921436982</v>
      </c>
      <c r="AH420" s="13"/>
      <c r="AI420" s="13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</row>
    <row r="421" spans="2:66" x14ac:dyDescent="0.2">
      <c r="B421" s="3"/>
      <c r="C421" s="26"/>
      <c r="Z421" s="28"/>
      <c r="AB421" s="28">
        <v>32370</v>
      </c>
      <c r="AC421" s="26">
        <v>12.377225254751677</v>
      </c>
      <c r="AD421" s="26">
        <v>0.1235710397387044</v>
      </c>
      <c r="AE421" s="26">
        <f t="shared" si="11"/>
        <v>1.5294665938098151</v>
      </c>
      <c r="AH421" s="13"/>
      <c r="AI421" s="13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</row>
    <row r="422" spans="2:66" x14ac:dyDescent="0.2">
      <c r="B422" s="3"/>
      <c r="C422" s="26"/>
      <c r="Z422" s="28"/>
      <c r="AB422" s="28">
        <v>32401</v>
      </c>
      <c r="AC422" s="26">
        <v>10.91052798273067</v>
      </c>
      <c r="AD422" s="26">
        <v>0.33641807294501902</v>
      </c>
      <c r="AE422" s="26">
        <f t="shared" si="11"/>
        <v>3.6704987987629578</v>
      </c>
      <c r="AH422" s="13"/>
      <c r="AI422" s="13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</row>
    <row r="423" spans="2:66" x14ac:dyDescent="0.2">
      <c r="B423" s="3"/>
      <c r="C423" s="26"/>
      <c r="Z423" s="28"/>
      <c r="AB423" s="28">
        <v>32431</v>
      </c>
      <c r="AC423" s="26">
        <v>4.0682204033834299</v>
      </c>
      <c r="AD423" s="26">
        <v>1.633097441480675E-3</v>
      </c>
      <c r="AE423" s="26">
        <f t="shared" si="11"/>
        <v>6.6438003321449592E-3</v>
      </c>
      <c r="AH423" s="13"/>
      <c r="AI423" s="13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  <c r="BM423" s="28"/>
      <c r="BN423" s="28"/>
    </row>
    <row r="424" spans="2:66" x14ac:dyDescent="0.2">
      <c r="B424" s="3"/>
      <c r="C424" s="26"/>
      <c r="Z424" s="28"/>
      <c r="AB424" s="28">
        <v>32462</v>
      </c>
      <c r="AC424" s="26">
        <v>8.1149322106866215</v>
      </c>
      <c r="AD424" s="26">
        <v>5.9335873707131191E-2</v>
      </c>
      <c r="AE424" s="26">
        <f t="shared" si="11"/>
        <v>0.48150659279523228</v>
      </c>
      <c r="AH424" s="13"/>
      <c r="AI424" s="13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  <c r="BM424" s="28"/>
      <c r="BN424" s="28"/>
    </row>
    <row r="425" spans="2:66" x14ac:dyDescent="0.2">
      <c r="B425" s="3"/>
      <c r="C425" s="26"/>
      <c r="Z425" s="28"/>
      <c r="AB425" s="28">
        <v>32492</v>
      </c>
      <c r="AC425" s="26">
        <v>5.9123915415917674</v>
      </c>
      <c r="AD425" s="26">
        <v>3.1028851388132821E-2</v>
      </c>
      <c r="AE425" s="26">
        <f t="shared" si="11"/>
        <v>0.18345471849250447</v>
      </c>
      <c r="AH425" s="13"/>
      <c r="AI425" s="13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  <c r="BM425" s="28"/>
      <c r="BN425" s="28"/>
    </row>
    <row r="426" spans="2:66" x14ac:dyDescent="0.2">
      <c r="B426" s="3"/>
      <c r="C426" s="26"/>
      <c r="Z426" s="28"/>
      <c r="AB426" s="28">
        <v>32523</v>
      </c>
      <c r="AC426" s="26">
        <v>11.860301624568713</v>
      </c>
      <c r="AD426" s="26">
        <v>4.7858942065491177E-2</v>
      </c>
      <c r="AE426" s="26">
        <f t="shared" si="11"/>
        <v>0.56762148832948489</v>
      </c>
      <c r="AH426" s="13"/>
      <c r="AI426" s="13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</row>
    <row r="427" spans="2:66" x14ac:dyDescent="0.2">
      <c r="B427" s="3"/>
      <c r="C427" s="26"/>
      <c r="Z427" s="28"/>
      <c r="AB427" s="28">
        <v>32554</v>
      </c>
      <c r="AC427" s="26">
        <v>14.191834390996982</v>
      </c>
      <c r="AD427" s="26">
        <v>3.4005037783375318E-2</v>
      </c>
      <c r="AE427" s="26">
        <f t="shared" si="11"/>
        <v>0.48259386468125764</v>
      </c>
      <c r="AH427" s="13"/>
      <c r="AI427" s="13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  <c r="BM427" s="28"/>
      <c r="BN427" s="28"/>
    </row>
    <row r="428" spans="2:66" x14ac:dyDescent="0.2">
      <c r="B428" s="3"/>
      <c r="C428" s="26"/>
      <c r="Z428" s="28"/>
      <c r="AB428" s="28">
        <v>32582</v>
      </c>
      <c r="AC428" s="26">
        <v>14.966548759773191</v>
      </c>
      <c r="AD428" s="26">
        <v>1.0075566750629723E-2</v>
      </c>
      <c r="AE428" s="26">
        <f t="shared" si="11"/>
        <v>0.15079646105564928</v>
      </c>
      <c r="AH428" s="13"/>
      <c r="AI428" s="13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</row>
    <row r="429" spans="2:66" x14ac:dyDescent="0.2">
      <c r="B429" s="3"/>
      <c r="C429" s="26"/>
      <c r="Z429" s="28"/>
      <c r="AB429" s="28">
        <v>32613</v>
      </c>
      <c r="AC429" s="26">
        <v>19.260451151099481</v>
      </c>
      <c r="AD429" s="26">
        <v>1.09151973131822E-2</v>
      </c>
      <c r="AE429" s="26">
        <f t="shared" si="11"/>
        <v>0.21023162465515807</v>
      </c>
      <c r="AH429" s="13"/>
      <c r="AI429" s="13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</row>
    <row r="430" spans="2:66" x14ac:dyDescent="0.2">
      <c r="B430" s="3"/>
      <c r="C430" s="26"/>
      <c r="Z430" s="28"/>
      <c r="AB430" s="28">
        <v>32643</v>
      </c>
      <c r="AC430" s="26">
        <v>17.192835455237223</v>
      </c>
      <c r="AD430" s="26">
        <v>3.82031905961377E-2</v>
      </c>
      <c r="AE430" s="26">
        <f t="shared" si="11"/>
        <v>0.65682116978446148</v>
      </c>
      <c r="AH430" s="13"/>
      <c r="AI430" s="13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</row>
    <row r="431" spans="2:66" x14ac:dyDescent="0.2">
      <c r="B431" s="3"/>
      <c r="C431" s="26"/>
      <c r="Z431" s="28"/>
      <c r="AB431" s="28">
        <v>32674</v>
      </c>
      <c r="AC431" s="26">
        <v>15.517798619785259</v>
      </c>
      <c r="AD431" s="26">
        <v>0.19773299748110831</v>
      </c>
      <c r="AE431" s="26">
        <f t="shared" si="11"/>
        <v>3.0683808353983446</v>
      </c>
      <c r="AH431" s="13"/>
      <c r="AI431" s="13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</row>
    <row r="432" spans="2:66" x14ac:dyDescent="0.2">
      <c r="B432" s="3"/>
      <c r="C432" s="26"/>
      <c r="Z432" s="28"/>
      <c r="AB432" s="28">
        <v>32704</v>
      </c>
      <c r="AC432" s="26">
        <v>19.318796691030194</v>
      </c>
      <c r="AD432" s="26">
        <v>8.5222502099076392E-2</v>
      </c>
      <c r="AE432" s="26">
        <f t="shared" si="11"/>
        <v>1.6463961915529508</v>
      </c>
      <c r="AH432" s="13"/>
      <c r="AI432" s="13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</row>
    <row r="433" spans="2:66" x14ac:dyDescent="0.2">
      <c r="B433" s="3"/>
      <c r="C433" s="26"/>
      <c r="Z433" s="28"/>
      <c r="AB433" s="28">
        <v>32735</v>
      </c>
      <c r="AC433" s="26">
        <v>20.331092008810682</v>
      </c>
      <c r="AD433" s="26">
        <v>0.16876574307304784</v>
      </c>
      <c r="AE433" s="26">
        <f t="shared" si="11"/>
        <v>3.4311918503534398</v>
      </c>
      <c r="AH433" s="13"/>
      <c r="AI433" s="13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</row>
    <row r="434" spans="2:66" x14ac:dyDescent="0.2">
      <c r="B434" s="3"/>
      <c r="C434" s="26"/>
      <c r="Z434" s="28"/>
      <c r="AB434" s="28">
        <v>32766</v>
      </c>
      <c r="AC434" s="26">
        <v>18.500035971737333</v>
      </c>
      <c r="AD434" s="26">
        <v>0.34760705289672539</v>
      </c>
      <c r="AE434" s="26">
        <f t="shared" si="11"/>
        <v>6.4307429826190212</v>
      </c>
      <c r="AH434" s="13"/>
      <c r="AI434" s="13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</row>
    <row r="435" spans="2:66" x14ac:dyDescent="0.2">
      <c r="B435" s="3"/>
      <c r="C435" s="26"/>
      <c r="Z435" s="28"/>
      <c r="AB435" s="28">
        <v>32796</v>
      </c>
      <c r="AC435" s="26">
        <v>7.7927734644702253</v>
      </c>
      <c r="AD435" s="26">
        <v>3.4424853064651553E-2</v>
      </c>
      <c r="AE435" s="26">
        <f t="shared" si="11"/>
        <v>0.26826508148050315</v>
      </c>
      <c r="AH435" s="13"/>
      <c r="AI435" s="13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</row>
    <row r="436" spans="2:66" x14ac:dyDescent="0.2">
      <c r="B436" s="3"/>
      <c r="C436" s="26"/>
      <c r="Z436" s="28"/>
      <c r="AB436" s="28">
        <v>32827</v>
      </c>
      <c r="AC436" s="26">
        <v>7.3142006377399467</v>
      </c>
      <c r="AD436" s="26">
        <v>4.1981528127623844E-4</v>
      </c>
      <c r="AE436" s="26">
        <f t="shared" si="11"/>
        <v>3.0706131980436382E-3</v>
      </c>
      <c r="AH436" s="13"/>
      <c r="AI436" s="13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</row>
    <row r="437" spans="2:66" x14ac:dyDescent="0.2">
      <c r="B437" s="3"/>
      <c r="C437" s="26"/>
      <c r="Z437" s="28"/>
      <c r="AB437" s="28">
        <v>32857</v>
      </c>
      <c r="AC437" s="26">
        <v>5.9123915415917674</v>
      </c>
      <c r="AD437" s="26">
        <v>2.4769101595298066E-2</v>
      </c>
      <c r="AE437" s="26">
        <f t="shared" si="11"/>
        <v>0.14644462676486744</v>
      </c>
      <c r="AH437" s="13"/>
      <c r="AI437" s="13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</row>
    <row r="438" spans="2:66" x14ac:dyDescent="0.2">
      <c r="B438" s="3"/>
      <c r="C438" s="26"/>
      <c r="Z438" s="28"/>
      <c r="AB438" s="28">
        <v>32888</v>
      </c>
      <c r="AC438" s="26">
        <v>13.783231038716075</v>
      </c>
      <c r="AD438" s="26">
        <v>1.8147448015122872E-2</v>
      </c>
      <c r="AE438" s="26">
        <f t="shared" si="11"/>
        <v>0.25013046875552797</v>
      </c>
      <c r="AH438" s="13"/>
      <c r="AI438" s="13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</row>
    <row r="439" spans="2:66" x14ac:dyDescent="0.2">
      <c r="B439" s="3"/>
      <c r="C439" s="26"/>
      <c r="Z439" s="28"/>
      <c r="AB439" s="28">
        <v>32919</v>
      </c>
      <c r="AC439" s="26">
        <v>10.171190285126352</v>
      </c>
      <c r="AD439" s="26">
        <v>7.5614366729678641E-3</v>
      </c>
      <c r="AE439" s="26">
        <f t="shared" si="11"/>
        <v>7.6908811229688859E-2</v>
      </c>
      <c r="AH439" s="13"/>
      <c r="AI439" s="13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</row>
    <row r="440" spans="2:66" x14ac:dyDescent="0.2">
      <c r="B440" s="3"/>
      <c r="C440" s="26"/>
      <c r="Z440" s="28"/>
      <c r="AB440" s="28">
        <v>32947</v>
      </c>
      <c r="AC440" s="26">
        <v>12.762983627309131</v>
      </c>
      <c r="AD440" s="26">
        <v>0.10812854442344046</v>
      </c>
      <c r="AE440" s="26">
        <f t="shared" si="11"/>
        <v>1.3800428421211386</v>
      </c>
      <c r="AH440" s="13"/>
      <c r="AI440" s="13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</row>
    <row r="441" spans="2:66" x14ac:dyDescent="0.2">
      <c r="B441" s="3"/>
      <c r="C441" s="26"/>
      <c r="Z441" s="28"/>
      <c r="AB441" s="28">
        <v>32978</v>
      </c>
      <c r="AC441" s="26">
        <v>13.642819565362133</v>
      </c>
      <c r="AD441" s="26">
        <v>2.4952741020793954E-2</v>
      </c>
      <c r="AE441" s="26">
        <f t="shared" si="11"/>
        <v>0.34042574340790205</v>
      </c>
      <c r="AH441" s="13"/>
      <c r="AI441" s="13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</row>
    <row r="442" spans="2:66" x14ac:dyDescent="0.2">
      <c r="B442" s="3"/>
      <c r="C442" s="26"/>
      <c r="Z442" s="28"/>
      <c r="AB442" s="28">
        <v>33008</v>
      </c>
      <c r="AC442" s="26">
        <v>18.595778772750673</v>
      </c>
      <c r="AD442" s="26">
        <v>0.18865784499054822</v>
      </c>
      <c r="AE442" s="26">
        <f t="shared" si="11"/>
        <v>3.5082395491881235</v>
      </c>
      <c r="AH442" s="13"/>
      <c r="AI442" s="13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</row>
    <row r="443" spans="2:66" x14ac:dyDescent="0.2">
      <c r="B443" s="3"/>
      <c r="C443" s="26"/>
      <c r="Z443" s="28"/>
      <c r="AB443" s="28">
        <v>33039</v>
      </c>
      <c r="AC443" s="26">
        <v>11.642755621091668</v>
      </c>
      <c r="AD443" s="26">
        <v>9.3383742911153131E-2</v>
      </c>
      <c r="AE443" s="26">
        <f t="shared" si="11"/>
        <v>1.0872440976974074</v>
      </c>
      <c r="AH443" s="13"/>
      <c r="AI443" s="13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</row>
    <row r="444" spans="2:66" x14ac:dyDescent="0.2">
      <c r="B444" s="3"/>
      <c r="C444" s="26"/>
      <c r="Z444" s="28"/>
      <c r="AB444" s="28">
        <v>33069</v>
      </c>
      <c r="AC444" s="26">
        <v>15.130114062765269</v>
      </c>
      <c r="AD444" s="26">
        <v>0.27788279773156899</v>
      </c>
      <c r="AE444" s="26">
        <f t="shared" si="11"/>
        <v>4.2043984257589688</v>
      </c>
      <c r="AH444" s="13"/>
      <c r="AI444" s="13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</row>
    <row r="445" spans="2:66" x14ac:dyDescent="0.2">
      <c r="B445" s="3"/>
      <c r="C445" s="26"/>
      <c r="Z445" s="28"/>
      <c r="AB445" s="28">
        <v>33100</v>
      </c>
      <c r="AC445" s="26">
        <v>11.770592287050727</v>
      </c>
      <c r="AD445" s="26">
        <v>0.13081285444234406</v>
      </c>
      <c r="AE445" s="26">
        <f t="shared" si="11"/>
        <v>1.5397447755461444</v>
      </c>
      <c r="AH445" s="13"/>
      <c r="AI445" s="13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</row>
    <row r="446" spans="2:66" x14ac:dyDescent="0.2">
      <c r="B446" s="3"/>
      <c r="C446" s="26"/>
      <c r="Z446" s="28"/>
      <c r="AB446" s="28">
        <v>33131</v>
      </c>
      <c r="AC446" s="26">
        <v>12.303512740865875</v>
      </c>
      <c r="AD446" s="26">
        <v>2.3440453686200378E-2</v>
      </c>
      <c r="AE446" s="26">
        <f t="shared" si="11"/>
        <v>0.28839992057984282</v>
      </c>
      <c r="AH446" s="13"/>
      <c r="AI446" s="13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</row>
    <row r="447" spans="2:66" x14ac:dyDescent="0.2">
      <c r="B447" s="3"/>
      <c r="C447" s="26"/>
      <c r="Z447" s="28"/>
      <c r="AB447" s="28">
        <v>33161</v>
      </c>
      <c r="AC447" s="26">
        <v>7.7927734644702253</v>
      </c>
      <c r="AD447" s="26">
        <v>5.7466918714555768E-2</v>
      </c>
      <c r="AE447" s="26">
        <f t="shared" si="11"/>
        <v>0.4478266792436576</v>
      </c>
      <c r="AH447" s="13"/>
      <c r="AI447" s="13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</row>
    <row r="448" spans="2:66" x14ac:dyDescent="0.2">
      <c r="B448" s="3"/>
      <c r="C448" s="26"/>
      <c r="Z448" s="28"/>
      <c r="AB448" s="28">
        <v>33192</v>
      </c>
      <c r="AC448" s="26">
        <v>7.3142006377399467</v>
      </c>
      <c r="AD448" s="26">
        <v>4.0453686200378078E-2</v>
      </c>
      <c r="AE448" s="26">
        <f t="shared" si="11"/>
        <v>0.29588637740573703</v>
      </c>
      <c r="AH448" s="13"/>
      <c r="AI448" s="13"/>
      <c r="AJ448" s="28"/>
      <c r="BI448" s="28"/>
      <c r="BJ448" s="28"/>
      <c r="BK448" s="28"/>
      <c r="BL448" s="28"/>
      <c r="BM448" s="28"/>
      <c r="BN448" s="28"/>
    </row>
    <row r="449" spans="2:66" x14ac:dyDescent="0.2">
      <c r="B449" s="3"/>
      <c r="C449" s="26"/>
      <c r="Z449" s="28"/>
      <c r="AB449" s="28">
        <v>33222</v>
      </c>
      <c r="AC449" s="26">
        <v>5.9123915415917674</v>
      </c>
      <c r="AD449" s="26">
        <v>2.9111531190926278E-2</v>
      </c>
      <c r="AE449" s="26">
        <f t="shared" si="11"/>
        <v>0.17211877077601745</v>
      </c>
      <c r="AH449" s="13"/>
      <c r="AI449" s="13"/>
      <c r="AJ449" s="28"/>
      <c r="BI449" s="28"/>
      <c r="BJ449" s="28"/>
      <c r="BK449" s="28"/>
      <c r="BL449" s="28"/>
      <c r="BM449" s="28"/>
      <c r="BN449" s="28"/>
    </row>
    <row r="450" spans="2:66" x14ac:dyDescent="0.2">
      <c r="B450" s="3"/>
      <c r="C450" s="26"/>
      <c r="Z450" s="28"/>
      <c r="AB450" s="28">
        <v>33253</v>
      </c>
      <c r="AC450" s="26">
        <v>9.952164213748258</v>
      </c>
      <c r="AD450" s="26">
        <v>3.7066881547139406E-2</v>
      </c>
      <c r="AE450" s="26">
        <f t="shared" ref="AE450:AE513" si="12">AC450*AD450</f>
        <v>0.36889569204868644</v>
      </c>
      <c r="AH450" s="13"/>
      <c r="AI450" s="13"/>
      <c r="AJ450" s="28"/>
      <c r="BI450" s="28"/>
      <c r="BJ450" s="28"/>
      <c r="BK450" s="28"/>
      <c r="BL450" s="28"/>
      <c r="BM450" s="28"/>
      <c r="BN450" s="28"/>
    </row>
    <row r="451" spans="2:66" x14ac:dyDescent="0.2">
      <c r="B451" s="3"/>
      <c r="C451" s="26"/>
      <c r="Z451" s="28"/>
      <c r="AB451" s="28">
        <v>33284</v>
      </c>
      <c r="AC451" s="26">
        <v>11.17765079604809</v>
      </c>
      <c r="AD451" s="26">
        <v>4.8348106365833999E-3</v>
      </c>
      <c r="AE451" s="26">
        <f t="shared" si="12"/>
        <v>5.4041824960748212E-2</v>
      </c>
      <c r="AH451" s="13"/>
      <c r="AI451" s="13"/>
      <c r="AJ451" s="28"/>
      <c r="BI451" s="28"/>
      <c r="BJ451" s="28"/>
      <c r="BK451" s="28"/>
      <c r="BL451" s="28"/>
      <c r="BM451" s="28"/>
      <c r="BN451" s="28"/>
    </row>
    <row r="452" spans="2:66" x14ac:dyDescent="0.2">
      <c r="B452" s="3"/>
      <c r="C452" s="26"/>
      <c r="Z452" s="28"/>
      <c r="AB452" s="28">
        <v>33312</v>
      </c>
      <c r="AC452" s="26">
        <v>7.5877369973558659</v>
      </c>
      <c r="AD452" s="26">
        <v>0.10475423045930701</v>
      </c>
      <c r="AE452" s="26">
        <f t="shared" si="12"/>
        <v>0.79484755008562658</v>
      </c>
      <c r="AH452" s="13"/>
      <c r="AI452" s="13"/>
      <c r="AJ452" s="28"/>
      <c r="BI452" s="28"/>
      <c r="BJ452" s="28"/>
      <c r="BK452" s="28"/>
      <c r="BL452" s="28"/>
      <c r="BM452" s="28"/>
      <c r="BN452" s="28"/>
    </row>
    <row r="453" spans="2:66" x14ac:dyDescent="0.2">
      <c r="B453" s="3"/>
      <c r="C453" s="26"/>
      <c r="Z453" s="28"/>
      <c r="AB453" s="28">
        <v>33343</v>
      </c>
      <c r="AC453" s="26">
        <v>14.445338363324607</v>
      </c>
      <c r="AD453" s="26">
        <v>0.10676873489121676</v>
      </c>
      <c r="AE453" s="26">
        <f t="shared" si="12"/>
        <v>1.5423105021277279</v>
      </c>
      <c r="AH453" s="13"/>
      <c r="AI453" s="13"/>
      <c r="AJ453" s="28"/>
      <c r="BI453" s="28"/>
      <c r="BJ453" s="28"/>
      <c r="BK453" s="28"/>
      <c r="BL453" s="28"/>
      <c r="BM453" s="28"/>
      <c r="BN453" s="28"/>
    </row>
    <row r="454" spans="2:66" x14ac:dyDescent="0.2">
      <c r="B454" s="3"/>
      <c r="C454" s="26"/>
      <c r="Z454" s="28"/>
      <c r="AB454" s="28">
        <v>33373</v>
      </c>
      <c r="AC454" s="26">
        <v>12.969031493758598</v>
      </c>
      <c r="AD454" s="26">
        <v>0.12006446414182111</v>
      </c>
      <c r="AE454" s="26">
        <f t="shared" si="12"/>
        <v>1.5571198167365279</v>
      </c>
      <c r="AH454" s="13"/>
      <c r="AI454" s="13"/>
      <c r="AJ454" s="28"/>
      <c r="BI454" s="28"/>
      <c r="BJ454" s="28"/>
      <c r="BK454" s="28"/>
      <c r="BL454" s="28"/>
      <c r="BM454" s="28"/>
      <c r="BN454" s="28"/>
    </row>
    <row r="455" spans="2:66" x14ac:dyDescent="0.2">
      <c r="B455" s="3"/>
      <c r="C455" s="26"/>
      <c r="Z455" s="28"/>
      <c r="AB455" s="28">
        <v>33404</v>
      </c>
      <c r="AC455" s="26">
        <v>12.193633662144913</v>
      </c>
      <c r="AD455" s="26">
        <v>0.20306204673650283</v>
      </c>
      <c r="AE455" s="26">
        <f t="shared" si="12"/>
        <v>2.4760642085902647</v>
      </c>
      <c r="AH455" s="13"/>
      <c r="AI455" s="13"/>
      <c r="AJ455" s="28"/>
      <c r="BI455" s="28"/>
      <c r="BJ455" s="28"/>
      <c r="BK455" s="28"/>
      <c r="BL455" s="28"/>
      <c r="BM455" s="28"/>
      <c r="BN455" s="28"/>
    </row>
    <row r="456" spans="2:66" x14ac:dyDescent="0.2">
      <c r="B456" s="3"/>
      <c r="C456" s="26"/>
      <c r="Z456" s="28"/>
      <c r="AB456" s="28">
        <v>33434</v>
      </c>
      <c r="AC456" s="26">
        <v>14.530840068420668</v>
      </c>
      <c r="AD456" s="26">
        <v>0.10435132957292505</v>
      </c>
      <c r="AE456" s="26">
        <f t="shared" si="12"/>
        <v>1.5163124809512298</v>
      </c>
      <c r="AH456" s="13"/>
      <c r="AI456" s="13"/>
      <c r="AJ456" s="28"/>
      <c r="BI456" s="28"/>
      <c r="BJ456" s="28"/>
      <c r="BK456" s="28"/>
      <c r="BL456" s="28"/>
      <c r="BM456" s="28"/>
      <c r="BN456" s="28"/>
    </row>
    <row r="457" spans="2:66" x14ac:dyDescent="0.2">
      <c r="B457" s="3"/>
      <c r="C457" s="26"/>
      <c r="Z457" s="28"/>
      <c r="AB457" s="28">
        <v>33465</v>
      </c>
      <c r="AC457" s="26">
        <v>14.20217959250496</v>
      </c>
      <c r="AD457" s="26">
        <v>5.0765511684125707E-2</v>
      </c>
      <c r="AE457" s="26">
        <f t="shared" si="12"/>
        <v>0.72098091404336218</v>
      </c>
      <c r="AH457" s="13"/>
      <c r="AI457" s="13"/>
      <c r="AJ457" s="28"/>
      <c r="BI457" s="28"/>
      <c r="BJ457" s="28"/>
      <c r="BK457" s="28"/>
      <c r="BL457" s="28"/>
      <c r="BM457" s="28"/>
      <c r="BN457" s="28"/>
    </row>
    <row r="458" spans="2:66" x14ac:dyDescent="0.2">
      <c r="B458" s="3"/>
      <c r="C458" s="26"/>
      <c r="Z458" s="28"/>
      <c r="AB458" s="28">
        <v>33496</v>
      </c>
      <c r="AC458" s="26">
        <v>13.689942237896988</v>
      </c>
      <c r="AD458" s="26">
        <v>3.7872683319903303E-2</v>
      </c>
      <c r="AE458" s="26">
        <f t="shared" si="12"/>
        <v>0.51847484704364089</v>
      </c>
      <c r="AH458" s="13"/>
      <c r="AI458" s="13"/>
      <c r="AJ458" s="28"/>
      <c r="BI458" s="28"/>
      <c r="BJ458" s="28"/>
      <c r="BK458" s="28"/>
      <c r="BL458" s="28"/>
      <c r="BM458" s="28"/>
      <c r="BN458" s="28"/>
    </row>
    <row r="459" spans="2:66" x14ac:dyDescent="0.2">
      <c r="B459" s="3"/>
      <c r="C459" s="26"/>
      <c r="Z459" s="28"/>
      <c r="AB459" s="28">
        <v>33526</v>
      </c>
      <c r="AC459" s="26">
        <v>9.0562281207645796</v>
      </c>
      <c r="AD459" s="26">
        <v>8.0177276390008059E-2</v>
      </c>
      <c r="AE459" s="26">
        <f t="shared" si="12"/>
        <v>0.72610370508950495</v>
      </c>
      <c r="AH459" s="13"/>
      <c r="AI459" s="13"/>
      <c r="AJ459" s="28"/>
      <c r="BI459" s="28"/>
      <c r="BJ459" s="28"/>
      <c r="BK459" s="28"/>
      <c r="BL459" s="28"/>
      <c r="BM459" s="28"/>
      <c r="BN459" s="28"/>
    </row>
    <row r="460" spans="2:66" x14ac:dyDescent="0.2">
      <c r="B460" s="3"/>
      <c r="C460" s="26"/>
      <c r="Z460" s="28"/>
      <c r="AB460" s="28">
        <v>33557</v>
      </c>
      <c r="AC460" s="26">
        <v>4.9581964837676464</v>
      </c>
      <c r="AD460" s="26">
        <v>6.9298952457695406E-2</v>
      </c>
      <c r="AE460" s="26">
        <f t="shared" si="12"/>
        <v>0.34359782240452669</v>
      </c>
      <c r="AH460" s="13"/>
      <c r="AI460" s="13"/>
      <c r="AJ460" s="28"/>
      <c r="BI460" s="28"/>
      <c r="BJ460" s="28"/>
      <c r="BK460" s="28"/>
      <c r="BL460" s="28"/>
      <c r="BM460" s="28"/>
      <c r="BN460" s="28"/>
    </row>
    <row r="461" spans="2:66" x14ac:dyDescent="0.2">
      <c r="B461" s="3"/>
      <c r="C461" s="26"/>
      <c r="Z461" s="28"/>
      <c r="AB461" s="28">
        <v>33587</v>
      </c>
      <c r="AC461" s="26">
        <v>6.6161684731644321</v>
      </c>
      <c r="AD461" s="26">
        <v>8.0983078162771949E-2</v>
      </c>
      <c r="AE461" s="26">
        <f t="shared" si="12"/>
        <v>0.53579768860034271</v>
      </c>
      <c r="AH461" s="13"/>
      <c r="AI461" s="13"/>
      <c r="AJ461" s="28"/>
      <c r="AK461" s="13"/>
      <c r="AL461" s="13"/>
      <c r="AM461" s="13"/>
      <c r="AN461" s="13"/>
      <c r="BI461" s="28"/>
      <c r="BJ461" s="28"/>
      <c r="BK461" s="28"/>
      <c r="BL461" s="28"/>
      <c r="BM461" s="28"/>
      <c r="BN461" s="28"/>
    </row>
    <row r="462" spans="2:66" x14ac:dyDescent="0.2">
      <c r="B462" s="3"/>
      <c r="C462" s="26"/>
      <c r="Z462" s="28"/>
      <c r="AB462" s="28">
        <v>33618</v>
      </c>
      <c r="AC462" s="26">
        <v>9.952164213748258</v>
      </c>
      <c r="AD462" s="26">
        <v>5.1550242809114674E-2</v>
      </c>
      <c r="AE462" s="26">
        <f t="shared" si="12"/>
        <v>0.51303648169490457</v>
      </c>
      <c r="AH462" s="13"/>
      <c r="AI462" s="13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</row>
    <row r="463" spans="2:66" x14ac:dyDescent="0.2">
      <c r="B463" s="3"/>
      <c r="C463" s="26"/>
      <c r="Z463" s="28"/>
      <c r="AB463" s="28">
        <v>33649</v>
      </c>
      <c r="AC463" s="26">
        <v>9.1637211159714802</v>
      </c>
      <c r="AD463" s="26">
        <v>3.4740381023533808E-2</v>
      </c>
      <c r="AE463" s="26">
        <f t="shared" si="12"/>
        <v>0.31835116316225165</v>
      </c>
      <c r="AH463" s="13"/>
      <c r="AI463" s="13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</row>
    <row r="464" spans="2:66" x14ac:dyDescent="0.2">
      <c r="B464" s="3"/>
      <c r="C464" s="26"/>
      <c r="Z464" s="28"/>
      <c r="AB464" s="28">
        <v>33678</v>
      </c>
      <c r="AC464" s="26">
        <v>16.431851309229231</v>
      </c>
      <c r="AD464" s="26">
        <v>9.1893911094508784E-2</v>
      </c>
      <c r="AE464" s="26">
        <f t="shared" si="12"/>
        <v>1.5099870833284987</v>
      </c>
      <c r="AH464" s="13"/>
      <c r="AI464" s="13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</row>
    <row r="465" spans="2:66" x14ac:dyDescent="0.2">
      <c r="B465" s="3"/>
      <c r="C465" s="26"/>
      <c r="Z465" s="28"/>
      <c r="AB465" s="28">
        <v>33709</v>
      </c>
      <c r="AC465" s="26">
        <v>13.642819565362133</v>
      </c>
      <c r="AD465" s="26">
        <v>7.1722076951811722E-2</v>
      </c>
      <c r="AE465" s="26">
        <f t="shared" si="12"/>
        <v>0.97849135470658544</v>
      </c>
      <c r="AH465" s="13"/>
      <c r="AI465" s="13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</row>
    <row r="466" spans="2:66" x14ac:dyDescent="0.2">
      <c r="B466" s="3"/>
      <c r="C466" s="26"/>
      <c r="Z466" s="28"/>
      <c r="AB466" s="28">
        <v>33739</v>
      </c>
      <c r="AC466" s="26">
        <v>12.262539881192623</v>
      </c>
      <c r="AD466" s="26">
        <v>8.8905491221516614E-2</v>
      </c>
      <c r="AE466" s="26">
        <f t="shared" si="12"/>
        <v>1.0902071317608681</v>
      </c>
      <c r="AH466" s="13"/>
      <c r="AI466" s="13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</row>
    <row r="467" spans="2:66" x14ac:dyDescent="0.2">
      <c r="B467" s="3"/>
      <c r="C467" s="26"/>
      <c r="Z467" s="28"/>
      <c r="AB467" s="28">
        <v>33770</v>
      </c>
      <c r="AC467" s="26">
        <v>9.9963151324697908</v>
      </c>
      <c r="AD467" s="26">
        <v>9.0773253642136731E-2</v>
      </c>
      <c r="AE467" s="26">
        <f t="shared" si="12"/>
        <v>0.90739804900640997</v>
      </c>
      <c r="AH467" s="13"/>
      <c r="AI467" s="13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</row>
    <row r="468" spans="2:66" x14ac:dyDescent="0.2">
      <c r="B468" s="3"/>
      <c r="C468" s="26"/>
      <c r="Z468" s="28"/>
      <c r="AB468" s="28">
        <v>33800</v>
      </c>
      <c r="AC468" s="26">
        <v>17.524902539644373</v>
      </c>
      <c r="AD468" s="26">
        <v>0.24579753455360479</v>
      </c>
      <c r="AE468" s="26">
        <f t="shared" si="12"/>
        <v>4.3075778375367939</v>
      </c>
      <c r="AH468" s="13"/>
      <c r="AI468" s="13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</row>
    <row r="469" spans="2:66" x14ac:dyDescent="0.2">
      <c r="B469" s="3"/>
      <c r="C469" s="26"/>
      <c r="Z469" s="28"/>
      <c r="AB469" s="28">
        <v>33831</v>
      </c>
      <c r="AC469" s="26">
        <v>8.1517208279913476</v>
      </c>
      <c r="AD469" s="26">
        <v>7.7325364213672018E-2</v>
      </c>
      <c r="AE469" s="26">
        <f t="shared" si="12"/>
        <v>0.63033478199260695</v>
      </c>
      <c r="AH469" s="13"/>
      <c r="AI469" s="13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  <c r="BM469" s="28"/>
      <c r="BN469" s="28"/>
    </row>
    <row r="470" spans="2:66" x14ac:dyDescent="0.2">
      <c r="B470" s="3"/>
      <c r="C470" s="26"/>
      <c r="Z470" s="28"/>
      <c r="AB470" s="28">
        <v>33862</v>
      </c>
      <c r="AC470" s="26">
        <v>6.6814537708867672</v>
      </c>
      <c r="AD470" s="26">
        <v>9.7497198356369066E-2</v>
      </c>
      <c r="AE470" s="26">
        <f t="shared" si="12"/>
        <v>0.65142302360905724</v>
      </c>
      <c r="AH470" s="13"/>
      <c r="AI470" s="13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  <c r="BG470" s="28"/>
      <c r="BH470" s="28"/>
      <c r="BI470" s="28"/>
      <c r="BJ470" s="28"/>
      <c r="BK470" s="28"/>
      <c r="BL470" s="28"/>
      <c r="BM470" s="28"/>
      <c r="BN470" s="28"/>
    </row>
    <row r="471" spans="2:66" x14ac:dyDescent="0.2">
      <c r="B471" s="3"/>
      <c r="C471" s="26"/>
      <c r="Z471" s="28"/>
      <c r="AB471" s="28">
        <v>33892</v>
      </c>
      <c r="AC471" s="26">
        <v>5.9163183058991686</v>
      </c>
      <c r="AD471" s="26">
        <v>6.3503922301083301E-2</v>
      </c>
      <c r="AE471" s="26">
        <f t="shared" si="12"/>
        <v>0.37570941800629759</v>
      </c>
      <c r="AH471" s="13"/>
      <c r="AI471" s="13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  <c r="BG471" s="28"/>
      <c r="BH471" s="28"/>
      <c r="BI471" s="28"/>
      <c r="BJ471" s="28"/>
      <c r="BK471" s="28"/>
      <c r="BL471" s="28"/>
      <c r="BM471" s="28"/>
      <c r="BN471" s="28"/>
    </row>
    <row r="472" spans="2:66" x14ac:dyDescent="0.2">
      <c r="B472" s="3"/>
      <c r="C472" s="26"/>
      <c r="Z472" s="28"/>
      <c r="AB472" s="28">
        <v>33923</v>
      </c>
      <c r="AC472" s="26">
        <v>8.1149322106866215</v>
      </c>
      <c r="AD472" s="26">
        <v>5.3791557713858795E-2</v>
      </c>
      <c r="AE472" s="26">
        <f t="shared" si="12"/>
        <v>0.43651484435520116</v>
      </c>
      <c r="AH472" s="13"/>
      <c r="AI472" s="13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</row>
    <row r="473" spans="2:66" x14ac:dyDescent="0.2">
      <c r="B473" s="3"/>
      <c r="C473" s="26"/>
      <c r="Z473" s="28"/>
      <c r="AB473" s="28">
        <v>33953</v>
      </c>
      <c r="AC473" s="26">
        <v>7.3315712135136337</v>
      </c>
      <c r="AD473" s="26">
        <v>3.2499066118789693E-2</v>
      </c>
      <c r="AE473" s="26">
        <f t="shared" si="12"/>
        <v>0.23826921762259476</v>
      </c>
      <c r="AH473" s="13"/>
      <c r="AI473" s="13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</row>
    <row r="474" spans="2:66" x14ac:dyDescent="0.2">
      <c r="B474" s="3"/>
      <c r="C474" s="26"/>
      <c r="Z474" s="28"/>
      <c r="AB474" s="28">
        <v>33984</v>
      </c>
      <c r="AC474" s="26">
        <v>8.0613884520337944</v>
      </c>
      <c r="AD474" s="26">
        <v>3.3500000000000002E-2</v>
      </c>
      <c r="AE474" s="26">
        <f t="shared" si="12"/>
        <v>0.27005651314313212</v>
      </c>
      <c r="AH474" s="13"/>
      <c r="AI474" s="13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  <c r="BG474" s="28"/>
      <c r="BH474" s="28"/>
      <c r="BI474" s="28"/>
      <c r="BJ474" s="28"/>
      <c r="BK474" s="28"/>
      <c r="BL474" s="28"/>
      <c r="BM474" s="28"/>
      <c r="BN474" s="28"/>
    </row>
    <row r="475" spans="2:66" x14ac:dyDescent="0.2">
      <c r="B475" s="3"/>
      <c r="C475" s="26"/>
      <c r="Z475" s="28"/>
      <c r="AB475" s="28">
        <v>34015</v>
      </c>
      <c r="AC475" s="26">
        <v>15.19504972909872</v>
      </c>
      <c r="AD475" s="26">
        <v>1.55E-2</v>
      </c>
      <c r="AE475" s="26">
        <f t="shared" si="12"/>
        <v>0.23552327080103017</v>
      </c>
      <c r="AH475" s="13"/>
      <c r="AI475" s="13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  <c r="BG475" s="28"/>
      <c r="BH475" s="28"/>
      <c r="BI475" s="28"/>
      <c r="BJ475" s="28"/>
      <c r="BK475" s="28"/>
      <c r="BL475" s="28"/>
      <c r="BM475" s="28"/>
      <c r="BN475" s="28"/>
    </row>
    <row r="476" spans="2:66" x14ac:dyDescent="0.2">
      <c r="B476" s="3"/>
      <c r="C476" s="26"/>
      <c r="Z476" s="28"/>
      <c r="AB476" s="28">
        <v>34043</v>
      </c>
      <c r="AC476" s="26">
        <v>13.498307709544353</v>
      </c>
      <c r="AD476" s="26">
        <v>4.7500000000000001E-2</v>
      </c>
      <c r="AE476" s="26">
        <f t="shared" si="12"/>
        <v>0.64116961620335677</v>
      </c>
      <c r="AH476" s="13"/>
      <c r="AI476" s="13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</row>
    <row r="477" spans="2:66" x14ac:dyDescent="0.2">
      <c r="B477" s="3"/>
      <c r="C477" s="26"/>
      <c r="Z477" s="28"/>
      <c r="AB477" s="28">
        <v>34074</v>
      </c>
      <c r="AC477" s="26">
        <v>13.642819565362133</v>
      </c>
      <c r="AD477" s="26">
        <v>6.0750000000000005E-2</v>
      </c>
      <c r="AE477" s="26">
        <f t="shared" si="12"/>
        <v>0.82880128859574964</v>
      </c>
      <c r="AH477" s="13"/>
      <c r="AI477" s="13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  <c r="BG477" s="28"/>
      <c r="BH477" s="28"/>
      <c r="BI477" s="28"/>
      <c r="BJ477" s="28"/>
      <c r="BK477" s="28"/>
      <c r="BL477" s="28"/>
      <c r="BM477" s="28"/>
      <c r="BN477" s="28"/>
    </row>
    <row r="478" spans="2:66" x14ac:dyDescent="0.2">
      <c r="B478" s="3"/>
      <c r="C478" s="26"/>
      <c r="Z478" s="28"/>
      <c r="AB478" s="28">
        <v>34104</v>
      </c>
      <c r="AC478" s="26">
        <v>17.894587778263162</v>
      </c>
      <c r="AD478" s="26">
        <v>0.124</v>
      </c>
      <c r="AE478" s="26">
        <f t="shared" si="12"/>
        <v>2.2189288845046322</v>
      </c>
      <c r="AH478" s="13"/>
      <c r="AI478" s="13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  <c r="BG478" s="28"/>
      <c r="BH478" s="28"/>
      <c r="BI478" s="28"/>
      <c r="BJ478" s="28"/>
      <c r="BK478" s="28"/>
      <c r="BL478" s="28"/>
      <c r="BM478" s="28"/>
      <c r="BN478" s="28"/>
    </row>
    <row r="479" spans="2:66" x14ac:dyDescent="0.2">
      <c r="B479" s="3"/>
      <c r="C479" s="26"/>
      <c r="Z479" s="28"/>
      <c r="AB479" s="28">
        <v>34135</v>
      </c>
      <c r="AC479" s="26">
        <v>17.190644972595955</v>
      </c>
      <c r="AD479" s="26">
        <v>0.14574999999999999</v>
      </c>
      <c r="AE479" s="26">
        <f t="shared" si="12"/>
        <v>2.5055365047558604</v>
      </c>
      <c r="AH479" s="13"/>
      <c r="AI479" s="13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  <c r="BG479" s="28"/>
      <c r="BH479" s="28"/>
      <c r="BI479" s="28"/>
      <c r="BJ479" s="28"/>
      <c r="BK479" s="28"/>
      <c r="BL479" s="28"/>
      <c r="BM479" s="28"/>
      <c r="BN479" s="28"/>
    </row>
    <row r="480" spans="2:66" x14ac:dyDescent="0.2">
      <c r="B480" s="3"/>
      <c r="C480" s="26"/>
      <c r="Z480" s="28"/>
      <c r="AB480" s="28">
        <v>34165</v>
      </c>
      <c r="AC480" s="26">
        <v>10.929527157975386</v>
      </c>
      <c r="AD480" s="26">
        <v>0.3125</v>
      </c>
      <c r="AE480" s="26">
        <f t="shared" si="12"/>
        <v>3.4154772368673081</v>
      </c>
      <c r="AH480" s="13"/>
      <c r="AI480" s="13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  <c r="BM480" s="28"/>
      <c r="BN480" s="28"/>
    </row>
    <row r="481" spans="2:66" x14ac:dyDescent="0.2">
      <c r="B481" s="3"/>
      <c r="C481" s="26"/>
      <c r="Z481" s="28"/>
      <c r="AB481" s="28">
        <v>34196</v>
      </c>
      <c r="AC481" s="26">
        <v>8.752082807051595</v>
      </c>
      <c r="AD481" s="26">
        <v>0.10800000000000001</v>
      </c>
      <c r="AE481" s="26">
        <f t="shared" si="12"/>
        <v>0.94522494316157235</v>
      </c>
      <c r="AH481" s="13"/>
      <c r="AI481" s="13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  <c r="BM481" s="28"/>
      <c r="BN481" s="28"/>
    </row>
    <row r="482" spans="2:66" x14ac:dyDescent="0.2">
      <c r="B482" s="3"/>
      <c r="C482" s="26"/>
      <c r="Z482" s="28"/>
      <c r="AB482" s="28">
        <v>34227</v>
      </c>
      <c r="AC482" s="26">
        <v>11.607891555881022</v>
      </c>
      <c r="AD482" s="26">
        <v>0.09</v>
      </c>
      <c r="AE482" s="26">
        <f t="shared" si="12"/>
        <v>1.0447102400292918</v>
      </c>
      <c r="AH482" s="13"/>
      <c r="AI482" s="13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  <c r="BM482" s="28"/>
      <c r="BN482" s="28"/>
    </row>
    <row r="483" spans="2:66" x14ac:dyDescent="0.2">
      <c r="B483" s="3"/>
      <c r="C483" s="26"/>
      <c r="Z483" s="28"/>
      <c r="AB483" s="28">
        <v>34257</v>
      </c>
      <c r="AC483" s="26">
        <v>8.4233717721573704</v>
      </c>
      <c r="AD483" s="26">
        <v>3.875E-2</v>
      </c>
      <c r="AE483" s="26">
        <f t="shared" si="12"/>
        <v>0.32640565617109812</v>
      </c>
      <c r="AH483" s="13"/>
      <c r="AI483" s="13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  <c r="BM483" s="28"/>
      <c r="BN483" s="28"/>
    </row>
    <row r="484" spans="2:66" x14ac:dyDescent="0.2">
      <c r="B484" s="3"/>
      <c r="C484" s="26"/>
      <c r="Z484" s="28"/>
      <c r="AB484" s="28">
        <v>34288</v>
      </c>
      <c r="AC484" s="26">
        <v>13.04236030392442</v>
      </c>
      <c r="AD484" s="26">
        <v>1.3500000000000002E-2</v>
      </c>
      <c r="AE484" s="26">
        <f t="shared" si="12"/>
        <v>0.1760718641029797</v>
      </c>
      <c r="AH484" s="13"/>
      <c r="AI484" s="13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</row>
    <row r="485" spans="2:66" x14ac:dyDescent="0.2">
      <c r="B485" s="3"/>
      <c r="C485" s="26"/>
      <c r="Z485" s="28"/>
      <c r="AB485" s="28">
        <v>34318</v>
      </c>
      <c r="AC485" s="26">
        <v>8.0577973844231092</v>
      </c>
      <c r="AD485" s="26">
        <v>1.0249999999999999E-2</v>
      </c>
      <c r="AE485" s="26">
        <f t="shared" si="12"/>
        <v>8.2592423190336856E-2</v>
      </c>
      <c r="AH485" s="13"/>
      <c r="AI485" s="13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  <c r="BM485" s="28"/>
      <c r="BN485" s="28"/>
    </row>
    <row r="486" spans="2:66" x14ac:dyDescent="0.2">
      <c r="B486" s="3"/>
      <c r="C486" s="26"/>
      <c r="Z486" s="28"/>
      <c r="AB486" s="28">
        <v>34349</v>
      </c>
      <c r="AC486" s="26">
        <v>9.952164213748258</v>
      </c>
      <c r="AD486" s="26">
        <v>1.9946808510638299E-2</v>
      </c>
      <c r="AE486" s="26">
        <f t="shared" si="12"/>
        <v>0.19851391383806366</v>
      </c>
      <c r="AH486" s="13"/>
      <c r="AI486" s="13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  <c r="BM486" s="28"/>
      <c r="BN486" s="28"/>
    </row>
    <row r="487" spans="2:66" x14ac:dyDescent="0.2">
      <c r="B487" s="3"/>
      <c r="C487" s="26"/>
      <c r="Z487" s="28"/>
      <c r="AB487" s="28">
        <v>34380</v>
      </c>
      <c r="AC487" s="26">
        <v>21.201611932644493</v>
      </c>
      <c r="AD487" s="26">
        <v>1.8173758865248225E-2</v>
      </c>
      <c r="AE487" s="26">
        <f t="shared" si="12"/>
        <v>0.38531298281845039</v>
      </c>
      <c r="AH487" s="13"/>
      <c r="AI487" s="13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  <c r="BM487" s="28"/>
      <c r="BN487" s="28"/>
    </row>
    <row r="488" spans="2:66" x14ac:dyDescent="0.2">
      <c r="B488" s="3"/>
      <c r="C488" s="26"/>
      <c r="Z488" s="28"/>
      <c r="AB488" s="28">
        <v>34408</v>
      </c>
      <c r="AC488" s="26">
        <v>14.232814794215972</v>
      </c>
      <c r="AD488" s="26">
        <v>2.6595744680851063E-3</v>
      </c>
      <c r="AE488" s="26">
        <f t="shared" si="12"/>
        <v>3.7853230835680776E-2</v>
      </c>
      <c r="AH488" s="13"/>
      <c r="AI488" s="13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  <c r="BM488" s="28"/>
      <c r="BN488" s="28"/>
    </row>
    <row r="489" spans="2:66" x14ac:dyDescent="0.2">
      <c r="B489" s="3"/>
      <c r="C489" s="26"/>
      <c r="Z489" s="28"/>
      <c r="AB489" s="28">
        <v>34439</v>
      </c>
      <c r="AC489" s="26">
        <v>11.235263171474694</v>
      </c>
      <c r="AD489" s="26">
        <v>7.9343971631205684E-2</v>
      </c>
      <c r="AE489" s="26">
        <f t="shared" si="12"/>
        <v>0.8914504023466181</v>
      </c>
      <c r="AH489" s="13"/>
      <c r="AI489" s="13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  <c r="BM489" s="28"/>
      <c r="BN489" s="28"/>
    </row>
    <row r="490" spans="2:66" x14ac:dyDescent="0.2">
      <c r="B490" s="3"/>
      <c r="C490" s="26"/>
      <c r="Z490" s="28"/>
      <c r="AB490" s="28">
        <v>34469</v>
      </c>
      <c r="AC490" s="26">
        <v>13.674738143693652</v>
      </c>
      <c r="AD490" s="26">
        <v>7.5797872340425537E-2</v>
      </c>
      <c r="AE490" s="26">
        <f t="shared" si="12"/>
        <v>1.0365160561044391</v>
      </c>
      <c r="AH490" s="13"/>
      <c r="AI490" s="13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  <c r="BM490" s="28"/>
      <c r="BN490" s="28"/>
    </row>
    <row r="491" spans="2:66" x14ac:dyDescent="0.2">
      <c r="B491" s="3"/>
      <c r="C491" s="26"/>
      <c r="Z491" s="28"/>
      <c r="AB491" s="28">
        <v>34500</v>
      </c>
      <c r="AC491" s="26">
        <v>7.8175578403051347</v>
      </c>
      <c r="AD491" s="26">
        <v>0.18306737588652483</v>
      </c>
      <c r="AE491" s="26">
        <f t="shared" si="12"/>
        <v>1.4311397996657893</v>
      </c>
      <c r="AH491" s="13"/>
      <c r="AI491" s="13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  <c r="BM491" s="28"/>
      <c r="BN491" s="28"/>
    </row>
    <row r="492" spans="2:66" x14ac:dyDescent="0.2">
      <c r="B492" s="3"/>
      <c r="C492" s="26"/>
      <c r="Z492" s="28"/>
      <c r="AB492" s="28">
        <v>34530</v>
      </c>
      <c r="AC492" s="26">
        <v>15.130114062765269</v>
      </c>
      <c r="AD492" s="26">
        <v>0.1848404255319149</v>
      </c>
      <c r="AE492" s="26">
        <f t="shared" si="12"/>
        <v>2.7966567217079423</v>
      </c>
      <c r="AH492" s="13"/>
      <c r="AI492" s="13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  <c r="BM492" s="28"/>
      <c r="BN492" s="28"/>
    </row>
    <row r="493" spans="2:66" x14ac:dyDescent="0.2">
      <c r="B493" s="3"/>
      <c r="C493" s="26"/>
      <c r="Z493" s="28"/>
      <c r="AB493" s="28">
        <v>34561</v>
      </c>
      <c r="AC493" s="26">
        <v>11.164868959947569</v>
      </c>
      <c r="AD493" s="26">
        <v>0.1422872340425532</v>
      </c>
      <c r="AE493" s="26">
        <f t="shared" si="12"/>
        <v>1.5886183227584971</v>
      </c>
      <c r="AH493" s="13"/>
      <c r="AI493" s="13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  <c r="BM493" s="28"/>
      <c r="BN493" s="28"/>
    </row>
    <row r="494" spans="2:66" x14ac:dyDescent="0.2">
      <c r="B494" s="3"/>
      <c r="C494" s="26"/>
      <c r="Z494" s="28"/>
      <c r="AB494" s="28">
        <v>34592</v>
      </c>
      <c r="AC494" s="26">
        <v>10.211300880301177</v>
      </c>
      <c r="AD494" s="26">
        <v>0.10726950354609929</v>
      </c>
      <c r="AE494" s="26">
        <f t="shared" si="12"/>
        <v>1.0953611759897539</v>
      </c>
      <c r="AH494" s="13"/>
      <c r="AI494" s="13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  <c r="BM494" s="28"/>
      <c r="BN494" s="28"/>
    </row>
    <row r="495" spans="2:66" x14ac:dyDescent="0.2">
      <c r="B495" s="3"/>
      <c r="C495" s="26"/>
      <c r="Z495" s="28"/>
      <c r="AB495" s="28">
        <v>34622</v>
      </c>
      <c r="AC495" s="26">
        <v>7.1645982052116359</v>
      </c>
      <c r="AD495" s="26">
        <v>5.1861702127659573E-2</v>
      </c>
      <c r="AE495" s="26">
        <f t="shared" si="12"/>
        <v>0.37156825798305027</v>
      </c>
      <c r="AH495" s="13"/>
      <c r="AI495" s="13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  <c r="BM495" s="28"/>
      <c r="BN495" s="28"/>
    </row>
    <row r="496" spans="2:66" x14ac:dyDescent="0.2">
      <c r="B496" s="3"/>
      <c r="C496" s="26"/>
      <c r="Z496" s="28"/>
      <c r="AB496" s="28">
        <v>34653</v>
      </c>
      <c r="AC496" s="26">
        <v>7.3142006377399467</v>
      </c>
      <c r="AD496" s="26">
        <v>8.7322695035461001E-2</v>
      </c>
      <c r="AE496" s="26">
        <f t="shared" si="12"/>
        <v>0.63869571171753969</v>
      </c>
      <c r="AH496" s="13"/>
      <c r="AI496" s="13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</row>
    <row r="497" spans="2:66" x14ac:dyDescent="0.2">
      <c r="B497" s="3"/>
      <c r="C497" s="26"/>
      <c r="Z497" s="28"/>
      <c r="AB497" s="28">
        <v>34683</v>
      </c>
      <c r="AC497" s="26">
        <v>7.3315712135136337</v>
      </c>
      <c r="AD497" s="26">
        <v>4.7429078014184403E-2</v>
      </c>
      <c r="AE497" s="26">
        <f t="shared" si="12"/>
        <v>0.34772966305228675</v>
      </c>
      <c r="AH497" s="13"/>
      <c r="AI497" s="13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  <c r="BM497" s="28"/>
      <c r="BN497" s="28"/>
    </row>
    <row r="498" spans="2:66" x14ac:dyDescent="0.2">
      <c r="B498" s="3"/>
      <c r="C498" s="26"/>
      <c r="Z498" s="28"/>
      <c r="AB498" s="28">
        <v>34714</v>
      </c>
      <c r="AC498" s="26">
        <v>11.860301624568713</v>
      </c>
      <c r="AD498" s="26">
        <v>2.6337792642140468E-2</v>
      </c>
      <c r="AE498" s="26">
        <f t="shared" si="12"/>
        <v>0.31237416486113251</v>
      </c>
      <c r="AH498" s="13"/>
      <c r="AI498" s="13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  <c r="BM498" s="28"/>
      <c r="BN498" s="28"/>
    </row>
    <row r="499" spans="2:66" x14ac:dyDescent="0.2">
      <c r="B499" s="3"/>
      <c r="C499" s="26"/>
      <c r="Z499" s="28"/>
      <c r="AB499" s="28">
        <v>34745</v>
      </c>
      <c r="AC499" s="26">
        <v>12.183195488985559</v>
      </c>
      <c r="AD499" s="26">
        <v>2.3829431438127085E-2</v>
      </c>
      <c r="AE499" s="26">
        <f t="shared" si="12"/>
        <v>0.29031862160208055</v>
      </c>
      <c r="AH499" s="13"/>
      <c r="AI499" s="13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  <c r="BM499" s="28"/>
      <c r="BN499" s="28"/>
    </row>
    <row r="500" spans="2:66" x14ac:dyDescent="0.2">
      <c r="B500" s="3"/>
      <c r="C500" s="26"/>
      <c r="Z500" s="28"/>
      <c r="AB500" s="28">
        <v>34773</v>
      </c>
      <c r="AC500" s="26">
        <v>10.551586027919594</v>
      </c>
      <c r="AD500" s="26">
        <v>9.6153846153846145E-2</v>
      </c>
      <c r="AE500" s="26">
        <f t="shared" si="12"/>
        <v>1.0145755796076532</v>
      </c>
      <c r="AH500" s="13"/>
      <c r="AI500" s="13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</row>
    <row r="501" spans="2:66" x14ac:dyDescent="0.2">
      <c r="B501" s="3"/>
      <c r="C501" s="26"/>
      <c r="Z501" s="28"/>
      <c r="AB501" s="28">
        <v>34804</v>
      </c>
      <c r="AC501" s="26">
        <v>12.840300767399652</v>
      </c>
      <c r="AD501" s="26">
        <v>0.18227424749163879</v>
      </c>
      <c r="AE501" s="26">
        <f t="shared" si="12"/>
        <v>2.3404561599440838</v>
      </c>
      <c r="AH501" s="13"/>
      <c r="AI501" s="13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  <c r="BM501" s="28"/>
      <c r="BN501" s="28"/>
    </row>
    <row r="502" spans="2:66" x14ac:dyDescent="0.2">
      <c r="B502" s="3"/>
      <c r="C502" s="26"/>
      <c r="Z502" s="28"/>
      <c r="AB502" s="28">
        <v>34834</v>
      </c>
      <c r="AC502" s="26">
        <v>14.379701988948383</v>
      </c>
      <c r="AD502" s="26">
        <v>0.27591973244147155</v>
      </c>
      <c r="AE502" s="26">
        <f t="shared" si="12"/>
        <v>3.9676435253787341</v>
      </c>
      <c r="AH502" s="13"/>
      <c r="AI502" s="13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</row>
    <row r="503" spans="2:66" x14ac:dyDescent="0.2">
      <c r="B503" s="3"/>
      <c r="C503" s="26"/>
      <c r="Z503" s="28"/>
      <c r="AB503" s="28">
        <v>34865</v>
      </c>
      <c r="AC503" s="26">
        <v>9.9963151324697908</v>
      </c>
      <c r="AD503" s="26">
        <v>5.8528428093645474E-2</v>
      </c>
      <c r="AE503" s="26">
        <f t="shared" si="12"/>
        <v>0.58506861143217825</v>
      </c>
      <c r="AH503" s="13"/>
      <c r="AI503" s="13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  <c r="BM503" s="28"/>
      <c r="BN503" s="28"/>
    </row>
    <row r="504" spans="2:66" x14ac:dyDescent="0.2">
      <c r="B504" s="3"/>
      <c r="C504" s="26"/>
      <c r="Z504" s="28"/>
      <c r="AB504" s="28">
        <v>34895</v>
      </c>
      <c r="AC504" s="26">
        <v>13.331531633459303</v>
      </c>
      <c r="AD504" s="26">
        <v>7.1070234113712369E-2</v>
      </c>
      <c r="AE504" s="26">
        <f t="shared" si="12"/>
        <v>0.94747507428431488</v>
      </c>
      <c r="AH504" s="13"/>
      <c r="AI504" s="13"/>
      <c r="AJ504" s="13"/>
      <c r="AK504" s="13"/>
      <c r="AL504" s="13"/>
      <c r="AM504" s="13"/>
      <c r="AN504" s="13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  <c r="BM504" s="28"/>
      <c r="BN504" s="28"/>
    </row>
    <row r="505" spans="2:66" x14ac:dyDescent="0.2">
      <c r="B505" s="3"/>
      <c r="C505" s="26"/>
      <c r="Z505" s="28"/>
      <c r="AB505" s="28">
        <v>34926</v>
      </c>
      <c r="AC505" s="26">
        <v>11.164868959947569</v>
      </c>
      <c r="AD505" s="26">
        <v>7.1906354515050161E-2</v>
      </c>
      <c r="AE505" s="26">
        <f t="shared" si="12"/>
        <v>0.80282502554806923</v>
      </c>
      <c r="AH505" s="13"/>
      <c r="AI505" s="13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  <c r="BM505" s="28"/>
      <c r="BN505" s="28"/>
    </row>
    <row r="506" spans="2:66" x14ac:dyDescent="0.2">
      <c r="B506" s="3"/>
      <c r="C506" s="26"/>
      <c r="Z506" s="28"/>
      <c r="AB506" s="28">
        <v>34957</v>
      </c>
      <c r="AC506" s="26">
        <v>9.5100713880888712</v>
      </c>
      <c r="AD506" s="26">
        <v>0.10660535117056855</v>
      </c>
      <c r="AE506" s="26">
        <f t="shared" si="12"/>
        <v>1.0138244999843904</v>
      </c>
      <c r="AH506" s="13"/>
      <c r="AI506" s="13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  <c r="BM506" s="28"/>
      <c r="BN506" s="28"/>
    </row>
    <row r="507" spans="2:66" x14ac:dyDescent="0.2">
      <c r="B507" s="3"/>
      <c r="C507" s="26"/>
      <c r="Z507" s="28"/>
      <c r="AB507" s="28">
        <v>34987</v>
      </c>
      <c r="AC507" s="26">
        <v>10.328158615695255</v>
      </c>
      <c r="AD507" s="26">
        <v>4.0969899665551833E-2</v>
      </c>
      <c r="AE507" s="26">
        <f t="shared" si="12"/>
        <v>0.42314362221493929</v>
      </c>
      <c r="AH507" s="13"/>
      <c r="AI507" s="13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  <c r="BM507" s="28"/>
      <c r="BN507" s="28"/>
    </row>
    <row r="508" spans="2:66" x14ac:dyDescent="0.2">
      <c r="B508" s="3"/>
      <c r="C508" s="26"/>
      <c r="Z508" s="28"/>
      <c r="AB508" s="28">
        <v>35018</v>
      </c>
      <c r="AC508" s="26">
        <v>9.7356538324304722</v>
      </c>
      <c r="AD508" s="26">
        <v>3.5535117056856184E-2</v>
      </c>
      <c r="AE508" s="26">
        <f t="shared" si="12"/>
        <v>0.34595759856044733</v>
      </c>
      <c r="AH508" s="13"/>
      <c r="AI508" s="13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</row>
    <row r="509" spans="2:66" x14ac:dyDescent="0.2">
      <c r="B509" s="3"/>
      <c r="C509" s="26"/>
      <c r="Z509" s="28"/>
      <c r="AB509" s="28">
        <v>35048</v>
      </c>
      <c r="AC509" s="26">
        <v>5.2211882038827335</v>
      </c>
      <c r="AD509" s="26">
        <v>1.0869565217391304E-2</v>
      </c>
      <c r="AE509" s="26">
        <f t="shared" si="12"/>
        <v>5.6752045694377536E-2</v>
      </c>
      <c r="AH509" s="13"/>
      <c r="AI509" s="13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</row>
    <row r="510" spans="2:66" x14ac:dyDescent="0.2">
      <c r="B510" s="3"/>
      <c r="C510" s="26"/>
      <c r="Z510" s="28"/>
      <c r="AB510" s="28">
        <v>35079</v>
      </c>
      <c r="AC510" s="26">
        <v>8.0613884520337944</v>
      </c>
      <c r="AD510" s="26">
        <v>2.8619060850236175E-2</v>
      </c>
      <c r="AE510" s="26">
        <f t="shared" si="12"/>
        <v>0.23070936664614636</v>
      </c>
      <c r="AH510" s="13"/>
      <c r="AI510" s="13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  <c r="BM510" s="28"/>
      <c r="BN510" s="28"/>
    </row>
    <row r="511" spans="2:66" x14ac:dyDescent="0.2">
      <c r="B511" s="3"/>
      <c r="C511" s="26"/>
      <c r="Z511" s="28"/>
      <c r="AB511" s="28">
        <v>35110</v>
      </c>
      <c r="AC511" s="26">
        <v>14.191834390996982</v>
      </c>
      <c r="AD511" s="26">
        <v>1.6671297582661849E-3</v>
      </c>
      <c r="AE511" s="26">
        <f t="shared" si="12"/>
        <v>2.3659629437616528E-2</v>
      </c>
      <c r="AH511" s="13"/>
      <c r="AI511" s="13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  <c r="BM511" s="28"/>
      <c r="BN511" s="28"/>
    </row>
    <row r="512" spans="2:66" x14ac:dyDescent="0.2">
      <c r="B512" s="3"/>
      <c r="C512" s="26"/>
      <c r="Z512" s="28"/>
      <c r="AB512" s="28">
        <v>35139</v>
      </c>
      <c r="AC512" s="26">
        <v>13.498307709544353</v>
      </c>
      <c r="AD512" s="26">
        <v>4.0566824117810499E-2</v>
      </c>
      <c r="AE512" s="26">
        <f t="shared" si="12"/>
        <v>0.54758347474117119</v>
      </c>
      <c r="AH512" s="13"/>
      <c r="AI512" s="13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  <c r="BM512" s="28"/>
      <c r="BN512" s="28"/>
    </row>
    <row r="513" spans="2:66" x14ac:dyDescent="0.2">
      <c r="B513" s="3"/>
      <c r="C513" s="26"/>
      <c r="Z513" s="28"/>
      <c r="AB513" s="28">
        <v>35170</v>
      </c>
      <c r="AC513" s="26">
        <v>12.840300767399652</v>
      </c>
      <c r="AD513" s="26">
        <v>7.6410113920533471E-2</v>
      </c>
      <c r="AE513" s="26">
        <f t="shared" si="12"/>
        <v>0.98112884441092074</v>
      </c>
      <c r="AH513" s="13"/>
      <c r="AI513" s="13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  <c r="BM513" s="28"/>
      <c r="BN513" s="28"/>
    </row>
    <row r="514" spans="2:66" x14ac:dyDescent="0.2">
      <c r="B514" s="3"/>
      <c r="C514" s="26"/>
      <c r="Z514" s="28"/>
      <c r="AB514" s="28">
        <v>35200</v>
      </c>
      <c r="AC514" s="26">
        <v>14.379701988948383</v>
      </c>
      <c r="AD514" s="26">
        <v>0.28035565434843013</v>
      </c>
      <c r="AE514" s="26">
        <f t="shared" ref="AE514:AE577" si="13">AC514*AD514</f>
        <v>4.0314307604470461</v>
      </c>
      <c r="AH514" s="13"/>
      <c r="AI514" s="13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  <c r="BM514" s="28"/>
      <c r="BN514" s="28"/>
    </row>
    <row r="515" spans="2:66" x14ac:dyDescent="0.2">
      <c r="B515" s="3"/>
      <c r="C515" s="26"/>
      <c r="Z515" s="28"/>
      <c r="AB515" s="28">
        <v>35231</v>
      </c>
      <c r="AC515" s="26">
        <v>9.9963151324697908</v>
      </c>
      <c r="AD515" s="26">
        <v>0.10975270908585719</v>
      </c>
      <c r="AE515" s="26">
        <f t="shared" si="13"/>
        <v>1.0971226666645089</v>
      </c>
      <c r="AH515" s="13"/>
      <c r="AI515" s="13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  <c r="BM515" s="28"/>
      <c r="BN515" s="28"/>
    </row>
    <row r="516" spans="2:66" x14ac:dyDescent="0.2">
      <c r="B516" s="3"/>
      <c r="C516" s="26"/>
      <c r="Z516" s="28"/>
      <c r="AB516" s="28">
        <v>35261</v>
      </c>
      <c r="AC516" s="26">
        <v>13.331531633459303</v>
      </c>
      <c r="AD516" s="26">
        <v>8.5579327590997498E-2</v>
      </c>
      <c r="AE516" s="26">
        <f t="shared" si="13"/>
        <v>1.1409035129495597</v>
      </c>
      <c r="AH516" s="13"/>
      <c r="AI516" s="13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</row>
    <row r="517" spans="2:66" x14ac:dyDescent="0.2">
      <c r="B517" s="3"/>
      <c r="C517" s="26"/>
      <c r="Z517" s="28"/>
      <c r="AB517" s="28">
        <v>35292</v>
      </c>
      <c r="AC517" s="26">
        <v>11.164868959947569</v>
      </c>
      <c r="AD517" s="26">
        <v>0.17032509030286189</v>
      </c>
      <c r="AE517" s="26">
        <f t="shared" si="13"/>
        <v>1.9016573138226893</v>
      </c>
      <c r="AH517" s="13"/>
      <c r="AI517" s="13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  <c r="BM517" s="28"/>
      <c r="BN517" s="28"/>
    </row>
    <row r="518" spans="2:66" x14ac:dyDescent="0.2">
      <c r="B518" s="3"/>
      <c r="C518" s="26"/>
      <c r="Z518" s="28"/>
      <c r="AB518" s="28">
        <v>35323</v>
      </c>
      <c r="AC518" s="26">
        <v>12.99749813231897</v>
      </c>
      <c r="AD518" s="26">
        <v>0.10558488469019171</v>
      </c>
      <c r="AE518" s="26">
        <f t="shared" si="13"/>
        <v>1.3723393415618805</v>
      </c>
      <c r="AH518" s="13"/>
      <c r="AI518" s="13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  <c r="BM518" s="28"/>
      <c r="BN518" s="28"/>
    </row>
    <row r="519" spans="2:66" x14ac:dyDescent="0.2">
      <c r="B519" s="3"/>
      <c r="C519" s="26"/>
      <c r="Z519" s="28"/>
      <c r="AB519" s="28">
        <v>35353</v>
      </c>
      <c r="AC519" s="26">
        <v>5.9163183058991686</v>
      </c>
      <c r="AD519" s="26">
        <v>1.2503473186996388E-2</v>
      </c>
      <c r="AE519" s="26">
        <f t="shared" si="13"/>
        <v>7.3974527303546145E-2</v>
      </c>
      <c r="AH519" s="13"/>
      <c r="AI519" s="13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  <c r="BM519" s="28"/>
      <c r="BN519" s="28"/>
    </row>
    <row r="520" spans="2:66" x14ac:dyDescent="0.2">
      <c r="B520" s="3"/>
      <c r="C520" s="26"/>
      <c r="Z520" s="28"/>
      <c r="AB520" s="28">
        <v>35384</v>
      </c>
      <c r="AC520" s="26">
        <v>5.7350202437236861</v>
      </c>
      <c r="AD520" s="26">
        <v>8.1967213114754092E-2</v>
      </c>
      <c r="AE520" s="26">
        <f t="shared" si="13"/>
        <v>0.47008362653472835</v>
      </c>
      <c r="AH520" s="13"/>
      <c r="AI520" s="13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  <c r="BM520" s="28"/>
      <c r="BN520" s="28"/>
    </row>
    <row r="521" spans="2:66" x14ac:dyDescent="0.2">
      <c r="B521" s="3"/>
      <c r="C521" s="26"/>
      <c r="Z521" s="28"/>
      <c r="AB521" s="28">
        <v>35414</v>
      </c>
      <c r="AC521" s="26">
        <v>4.5436970968929025</v>
      </c>
      <c r="AD521" s="26">
        <v>6.6685190330647397E-3</v>
      </c>
      <c r="AE521" s="26">
        <f t="shared" si="13"/>
        <v>3.0299730571111322E-2</v>
      </c>
      <c r="AH521" s="13"/>
      <c r="AI521" s="13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</row>
    <row r="522" spans="2:66" x14ac:dyDescent="0.2">
      <c r="B522" s="3"/>
      <c r="C522" s="26"/>
      <c r="Z522" s="28"/>
      <c r="AB522" s="28">
        <v>35445</v>
      </c>
      <c r="AC522" s="26">
        <v>5.2664022409480928</v>
      </c>
      <c r="AD522" s="26">
        <v>1.0752688172043012E-2</v>
      </c>
      <c r="AE522" s="26">
        <f t="shared" si="13"/>
        <v>5.6627981085463366E-2</v>
      </c>
      <c r="AH522" s="13"/>
      <c r="AI522" s="13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</row>
    <row r="523" spans="2:66" x14ac:dyDescent="0.2">
      <c r="B523" s="3"/>
      <c r="C523" s="26"/>
      <c r="Z523" s="28"/>
      <c r="AB523" s="28">
        <v>35476</v>
      </c>
      <c r="AC523" s="26">
        <v>11.17765079604809</v>
      </c>
      <c r="AD523" s="26">
        <v>2.7708850289495452E-2</v>
      </c>
      <c r="AE523" s="26">
        <f t="shared" si="13"/>
        <v>0.30971985249595618</v>
      </c>
      <c r="AH523" s="13"/>
      <c r="AI523" s="13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  <c r="BM523" s="28"/>
      <c r="BN523" s="28"/>
    </row>
    <row r="524" spans="2:66" x14ac:dyDescent="0.2">
      <c r="B524" s="3"/>
      <c r="C524" s="26"/>
      <c r="Z524" s="28"/>
      <c r="AB524" s="28">
        <v>35504</v>
      </c>
      <c r="AC524" s="26">
        <v>8.3306157027465915</v>
      </c>
      <c r="AD524" s="26">
        <v>3.0603804797353185E-2</v>
      </c>
      <c r="AE524" s="26">
        <f t="shared" si="13"/>
        <v>0.2549485368086219</v>
      </c>
      <c r="AH524" s="13"/>
      <c r="AI524" s="13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  <c r="BM524" s="28"/>
      <c r="BN524" s="28"/>
    </row>
    <row r="525" spans="2:66" x14ac:dyDescent="0.2">
      <c r="B525" s="3"/>
      <c r="C525" s="26"/>
      <c r="Z525" s="28"/>
      <c r="AB525" s="28">
        <v>35535</v>
      </c>
      <c r="AC525" s="26">
        <v>14.445338363324607</v>
      </c>
      <c r="AD525" s="26">
        <v>0.15756823821339952</v>
      </c>
      <c r="AE525" s="26">
        <f t="shared" si="13"/>
        <v>2.2761265163054905</v>
      </c>
      <c r="AH525" s="13"/>
      <c r="AI525" s="13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  <c r="BM525" s="28"/>
      <c r="BN525" s="28"/>
    </row>
    <row r="526" spans="2:66" x14ac:dyDescent="0.2">
      <c r="B526" s="3"/>
      <c r="C526" s="26"/>
      <c r="Z526" s="28"/>
      <c r="AB526" s="28">
        <v>35565</v>
      </c>
      <c r="AC526" s="26">
        <v>10.137852421932356</v>
      </c>
      <c r="AD526" s="26">
        <v>7.5268817204301078E-2</v>
      </c>
      <c r="AE526" s="26">
        <f t="shared" si="13"/>
        <v>0.76306416079060746</v>
      </c>
      <c r="AH526" s="13"/>
      <c r="AI526" s="13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  <c r="BM526" s="28"/>
      <c r="BN526" s="28"/>
    </row>
    <row r="527" spans="2:66" x14ac:dyDescent="0.2">
      <c r="B527" s="3"/>
      <c r="C527" s="26"/>
      <c r="Z527" s="28"/>
      <c r="AB527" s="28">
        <v>35596</v>
      </c>
      <c r="AC527" s="26">
        <v>7.8175578403051347</v>
      </c>
      <c r="AD527" s="26">
        <v>0.18982630272952852</v>
      </c>
      <c r="AE527" s="26">
        <f t="shared" si="13"/>
        <v>1.4839781011993618</v>
      </c>
      <c r="AH527" s="13"/>
      <c r="AI527" s="13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  <c r="BM527" s="28"/>
      <c r="BN527" s="28"/>
    </row>
    <row r="528" spans="2:66" x14ac:dyDescent="0.2">
      <c r="B528" s="3"/>
      <c r="C528" s="26"/>
      <c r="Z528" s="28"/>
      <c r="AB528" s="28">
        <v>35626</v>
      </c>
      <c r="AC528" s="26">
        <v>9.1245601821563032</v>
      </c>
      <c r="AD528" s="26">
        <v>9.015715467328371E-2</v>
      </c>
      <c r="AE528" s="26">
        <f t="shared" si="13"/>
        <v>0.82264438366835158</v>
      </c>
      <c r="AH528" s="13"/>
      <c r="AI528" s="13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</row>
    <row r="529" spans="2:66" x14ac:dyDescent="0.2">
      <c r="B529" s="3"/>
      <c r="C529" s="26"/>
      <c r="Z529" s="28"/>
      <c r="AB529" s="28">
        <v>35657</v>
      </c>
      <c r="AC529" s="26">
        <v>11.770592287050727</v>
      </c>
      <c r="AD529" s="26">
        <v>0.10173697270471464</v>
      </c>
      <c r="AE529" s="26">
        <f t="shared" si="13"/>
        <v>1.1975044262260046</v>
      </c>
      <c r="AH529" s="13"/>
      <c r="AI529" s="13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  <c r="BM529" s="28"/>
      <c r="BN529" s="28"/>
    </row>
    <row r="530" spans="2:66" x14ac:dyDescent="0.2">
      <c r="B530" s="3"/>
      <c r="C530" s="26"/>
      <c r="Z530" s="28"/>
      <c r="AB530" s="28">
        <v>35688</v>
      </c>
      <c r="AC530" s="26">
        <v>14.380929414020065</v>
      </c>
      <c r="AD530" s="26">
        <v>7.609594706368901E-2</v>
      </c>
      <c r="AE530" s="26">
        <f t="shared" si="13"/>
        <v>1.0943304434159191</v>
      </c>
      <c r="AH530" s="13"/>
      <c r="AI530" s="13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  <c r="BM530" s="28"/>
      <c r="BN530" s="28"/>
    </row>
    <row r="531" spans="2:66" x14ac:dyDescent="0.2">
      <c r="B531" s="3"/>
      <c r="C531" s="26"/>
      <c r="Z531" s="28"/>
      <c r="AB531" s="28">
        <v>35718</v>
      </c>
      <c r="AC531" s="26">
        <v>7.1645982052116359</v>
      </c>
      <c r="AD531" s="26">
        <v>0.10463192721257236</v>
      </c>
      <c r="AE531" s="26">
        <f t="shared" si="13"/>
        <v>0.74964571791503043</v>
      </c>
      <c r="AH531" s="13"/>
      <c r="AI531" s="13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  <c r="BM531" s="28"/>
      <c r="BN531" s="28"/>
    </row>
    <row r="532" spans="2:66" x14ac:dyDescent="0.2">
      <c r="B532" s="3"/>
      <c r="C532" s="26"/>
      <c r="Z532" s="28"/>
      <c r="AB532" s="28">
        <v>35749</v>
      </c>
      <c r="AC532" s="26">
        <v>10.554712992134752</v>
      </c>
      <c r="AD532" s="26">
        <v>0.10545905707196029</v>
      </c>
      <c r="AE532" s="26">
        <f t="shared" si="13"/>
        <v>1.1130900798156995</v>
      </c>
      <c r="AH532" s="13"/>
      <c r="AI532" s="13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</row>
    <row r="533" spans="2:66" x14ac:dyDescent="0.2">
      <c r="B533" s="3"/>
      <c r="C533" s="26"/>
      <c r="Z533" s="28"/>
      <c r="AB533" s="28">
        <v>35779</v>
      </c>
      <c r="AC533" s="26">
        <v>6.6161684731644321</v>
      </c>
      <c r="AD533" s="26">
        <v>3.0190239867659223E-2</v>
      </c>
      <c r="AE533" s="26">
        <f t="shared" si="13"/>
        <v>0.19974371320967887</v>
      </c>
      <c r="AH533" s="13"/>
      <c r="AI533" s="13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  <c r="BM533" s="28"/>
      <c r="BN533" s="28"/>
    </row>
    <row r="534" spans="2:66" x14ac:dyDescent="0.2">
      <c r="B534" s="3"/>
      <c r="C534" s="26"/>
      <c r="Z534" s="28"/>
      <c r="AB534" s="28">
        <v>35810</v>
      </c>
      <c r="AC534" s="26">
        <v>10.904243029786373</v>
      </c>
      <c r="AD534" s="26">
        <v>3.1632348552670851E-2</v>
      </c>
      <c r="AE534" s="26">
        <f t="shared" si="13"/>
        <v>0.34492681622123422</v>
      </c>
      <c r="AH534" s="13"/>
      <c r="AI534" s="13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</row>
    <row r="535" spans="2:66" x14ac:dyDescent="0.2">
      <c r="B535" s="3"/>
      <c r="C535" s="26"/>
      <c r="Z535" s="28"/>
      <c r="AB535" s="28">
        <v>35841</v>
      </c>
      <c r="AC535" s="26">
        <v>13.187901600445132</v>
      </c>
      <c r="AD535" s="26">
        <v>2.7454491196657715E-2</v>
      </c>
      <c r="AE535" s="26">
        <f t="shared" si="13"/>
        <v>0.36206712839180905</v>
      </c>
      <c r="AH535" s="13"/>
      <c r="AI535" s="13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  <c r="BM535" s="28"/>
      <c r="BN535" s="28"/>
    </row>
    <row r="536" spans="2:66" x14ac:dyDescent="0.2">
      <c r="B536" s="3"/>
      <c r="C536" s="26"/>
      <c r="Z536" s="28"/>
      <c r="AB536" s="28">
        <v>35869</v>
      </c>
      <c r="AC536" s="26">
        <v>7.5877369973558659</v>
      </c>
      <c r="AD536" s="26">
        <v>7.2814085347657417E-2</v>
      </c>
      <c r="AE536" s="26">
        <f t="shared" si="13"/>
        <v>0.5524941293210478</v>
      </c>
      <c r="AH536" s="13"/>
      <c r="AI536" s="13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</row>
    <row r="537" spans="2:66" x14ac:dyDescent="0.2">
      <c r="B537" s="3"/>
      <c r="C537" s="26"/>
      <c r="Z537" s="28"/>
      <c r="AB537" s="28">
        <v>35900</v>
      </c>
      <c r="AC537" s="26">
        <v>12.840300767399652</v>
      </c>
      <c r="AD537" s="26">
        <v>6.535362578334826E-2</v>
      </c>
      <c r="AE537" s="26">
        <f t="shared" si="13"/>
        <v>0.83916021129827634</v>
      </c>
      <c r="AH537" s="13"/>
      <c r="AI537" s="13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  <c r="BM537" s="28"/>
      <c r="BN537" s="28"/>
    </row>
    <row r="538" spans="2:66" x14ac:dyDescent="0.2">
      <c r="B538" s="3"/>
      <c r="C538" s="26"/>
      <c r="Z538" s="28"/>
      <c r="AB538" s="28">
        <v>35930</v>
      </c>
      <c r="AC538" s="26">
        <v>12.969031493758598</v>
      </c>
      <c r="AD538" s="26">
        <v>0.16383169203222919</v>
      </c>
      <c r="AE538" s="26">
        <f t="shared" si="13"/>
        <v>2.12473837364174</v>
      </c>
      <c r="AH538" s="13"/>
      <c r="AI538" s="13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  <c r="BM538" s="28"/>
      <c r="BN538" s="28"/>
    </row>
    <row r="539" spans="2:66" x14ac:dyDescent="0.2">
      <c r="B539" s="3"/>
      <c r="C539" s="26"/>
      <c r="Z539" s="28"/>
      <c r="AB539" s="28">
        <v>35961</v>
      </c>
      <c r="AC539" s="26">
        <v>8.3602829409017989</v>
      </c>
      <c r="AD539" s="26">
        <v>0.15428230378991348</v>
      </c>
      <c r="AE539" s="26">
        <f t="shared" si="13"/>
        <v>1.2898437124578426</v>
      </c>
      <c r="AH539" s="13"/>
      <c r="AI539" s="13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</row>
    <row r="540" spans="2:66" x14ac:dyDescent="0.2">
      <c r="B540" s="3"/>
      <c r="C540" s="26"/>
      <c r="Z540" s="28"/>
      <c r="AB540" s="28">
        <v>35991</v>
      </c>
      <c r="AC540" s="26">
        <v>11.530487211525122</v>
      </c>
      <c r="AD540" s="26">
        <v>0.1086242912563414</v>
      </c>
      <c r="AE540" s="26">
        <f t="shared" si="13"/>
        <v>1.2524910011922246</v>
      </c>
      <c r="AH540" s="13"/>
      <c r="AI540" s="13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  <c r="BM540" s="28"/>
      <c r="BN540" s="28"/>
    </row>
    <row r="541" spans="2:66" x14ac:dyDescent="0.2">
      <c r="B541" s="3"/>
      <c r="C541" s="26"/>
      <c r="Z541" s="28"/>
      <c r="AB541" s="28">
        <v>36022</v>
      </c>
      <c r="AC541" s="26">
        <v>11.770592287050727</v>
      </c>
      <c r="AD541" s="26">
        <v>0.12145628170695316</v>
      </c>
      <c r="AE541" s="26">
        <f t="shared" si="13"/>
        <v>1.4296123726737231</v>
      </c>
      <c r="AH541" s="13"/>
      <c r="AI541" s="13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  <c r="BM541" s="28"/>
      <c r="BN541" s="28"/>
    </row>
    <row r="542" spans="2:66" x14ac:dyDescent="0.2">
      <c r="B542" s="3"/>
      <c r="C542" s="26"/>
      <c r="Z542" s="28"/>
      <c r="AB542" s="28">
        <v>36053</v>
      </c>
      <c r="AC542" s="26">
        <v>8.8066787614903905</v>
      </c>
      <c r="AD542" s="26">
        <v>5.819158460161146E-2</v>
      </c>
      <c r="AE542" s="26">
        <f t="shared" si="13"/>
        <v>0.5124745922084829</v>
      </c>
      <c r="AH542" s="13"/>
      <c r="AI542" s="13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  <c r="BM542" s="28"/>
      <c r="BN542" s="28"/>
    </row>
    <row r="543" spans="2:66" x14ac:dyDescent="0.2">
      <c r="B543" s="3"/>
      <c r="C543" s="26"/>
      <c r="Z543" s="28"/>
      <c r="AB543" s="28">
        <v>36083</v>
      </c>
      <c r="AC543" s="26">
        <v>4.6805406125665581</v>
      </c>
      <c r="AD543" s="26">
        <v>9.5195464040584904E-2</v>
      </c>
      <c r="AE543" s="26">
        <f t="shared" si="13"/>
        <v>0.44556623557407704</v>
      </c>
      <c r="AH543" s="13"/>
      <c r="AI543" s="13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</row>
    <row r="544" spans="2:66" x14ac:dyDescent="0.2">
      <c r="B544" s="3"/>
      <c r="C544" s="26"/>
      <c r="Z544" s="28"/>
      <c r="AB544" s="28">
        <v>36114</v>
      </c>
      <c r="AC544" s="26">
        <v>7.3142006377399467</v>
      </c>
      <c r="AD544" s="26">
        <v>9.5493882423157275E-2</v>
      </c>
      <c r="AE544" s="26">
        <f t="shared" si="13"/>
        <v>0.69846141571972042</v>
      </c>
      <c r="AH544" s="13"/>
      <c r="AI544" s="13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</row>
    <row r="545" spans="2:66" x14ac:dyDescent="0.2">
      <c r="B545" s="3"/>
      <c r="C545" s="26"/>
      <c r="Z545" s="28"/>
      <c r="AB545" s="28">
        <v>36144</v>
      </c>
      <c r="AC545" s="26">
        <v>4.5436970968929025</v>
      </c>
      <c r="AD545" s="26">
        <v>5.6699492688749627E-3</v>
      </c>
      <c r="AE545" s="26">
        <f t="shared" si="13"/>
        <v>2.5762532032517202E-2</v>
      </c>
      <c r="AH545" s="13"/>
      <c r="AI545" s="13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</row>
    <row r="546" spans="2:66" x14ac:dyDescent="0.2">
      <c r="B546" s="3"/>
      <c r="C546" s="26"/>
      <c r="Z546" s="28"/>
      <c r="AB546" s="28">
        <v>36175</v>
      </c>
      <c r="AC546" s="26">
        <v>9.0044090123812985</v>
      </c>
      <c r="AD546" s="26">
        <v>1.2844036697247705E-2</v>
      </c>
      <c r="AE546" s="26">
        <f t="shared" si="13"/>
        <v>0.11565295979205337</v>
      </c>
      <c r="AH546" s="13"/>
      <c r="AI546" s="13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</row>
    <row r="547" spans="2:66" x14ac:dyDescent="0.2">
      <c r="B547" s="3"/>
      <c r="C547" s="26"/>
      <c r="Z547" s="28"/>
      <c r="AB547" s="28">
        <v>36206</v>
      </c>
      <c r="AC547" s="26">
        <v>11.17765079604809</v>
      </c>
      <c r="AD547" s="26">
        <v>4.6972477064220183E-2</v>
      </c>
      <c r="AE547" s="26">
        <f t="shared" si="13"/>
        <v>0.52504194564923135</v>
      </c>
      <c r="AH547" s="13"/>
      <c r="AI547" s="13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  <c r="BM547" s="28"/>
      <c r="BN547" s="28"/>
    </row>
    <row r="548" spans="2:66" x14ac:dyDescent="0.2">
      <c r="B548" s="3"/>
      <c r="C548" s="26"/>
      <c r="Z548" s="28"/>
      <c r="AB548" s="28">
        <v>36234</v>
      </c>
      <c r="AC548" s="26">
        <v>7.5877369973558659</v>
      </c>
      <c r="AD548" s="26">
        <v>5.5779816513761467E-2</v>
      </c>
      <c r="AE548" s="26">
        <f t="shared" si="13"/>
        <v>0.42324257746718957</v>
      </c>
      <c r="AH548" s="13"/>
      <c r="AI548" s="13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</row>
    <row r="549" spans="2:66" x14ac:dyDescent="0.2">
      <c r="B549" s="3"/>
      <c r="C549" s="26"/>
      <c r="Z549" s="28"/>
      <c r="AB549" s="28">
        <v>36265</v>
      </c>
      <c r="AC549" s="26">
        <v>11.235263171474694</v>
      </c>
      <c r="AD549" s="26">
        <v>0.16660550458715598</v>
      </c>
      <c r="AE549" s="26">
        <f t="shared" si="13"/>
        <v>1.8718566898530318</v>
      </c>
      <c r="AH549" s="13"/>
      <c r="AI549" s="13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  <c r="BM549" s="28"/>
      <c r="BN549" s="28"/>
    </row>
    <row r="550" spans="2:66" x14ac:dyDescent="0.2">
      <c r="B550" s="3"/>
      <c r="C550" s="26"/>
      <c r="Z550" s="28"/>
      <c r="AB550" s="28">
        <v>36295</v>
      </c>
      <c r="AC550" s="26">
        <v>10.137852421932356</v>
      </c>
      <c r="AD550" s="26">
        <v>0.20660550458715596</v>
      </c>
      <c r="AE550" s="26">
        <f t="shared" si="13"/>
        <v>2.0945361150634554</v>
      </c>
      <c r="AH550" s="13"/>
      <c r="AI550" s="13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  <c r="BM550" s="28"/>
      <c r="BN550" s="28"/>
    </row>
    <row r="551" spans="2:66" x14ac:dyDescent="0.2">
      <c r="B551" s="3"/>
      <c r="C551" s="26"/>
      <c r="Z551" s="28"/>
      <c r="AB551" s="28">
        <v>36326</v>
      </c>
      <c r="AC551" s="26">
        <v>8.9043674208583976</v>
      </c>
      <c r="AD551" s="26">
        <v>0.20844036697247706</v>
      </c>
      <c r="AE551" s="26">
        <f t="shared" si="13"/>
        <v>1.8560296128614935</v>
      </c>
      <c r="AH551" s="13"/>
      <c r="AI551" s="13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  <c r="BM551" s="28"/>
      <c r="BN551" s="28"/>
    </row>
    <row r="552" spans="2:66" x14ac:dyDescent="0.2">
      <c r="B552" s="3"/>
      <c r="C552" s="26"/>
      <c r="Z552" s="28"/>
      <c r="AB552" s="28">
        <v>36356</v>
      </c>
      <c r="AC552" s="26">
        <v>10.328232972060091</v>
      </c>
      <c r="AD552" s="26">
        <v>7.7431192660550457E-2</v>
      </c>
      <c r="AE552" s="26">
        <f t="shared" si="13"/>
        <v>0.79972739710263452</v>
      </c>
      <c r="AH552" s="13"/>
      <c r="AI552" s="13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</row>
    <row r="553" spans="2:66" x14ac:dyDescent="0.2">
      <c r="B553" s="3"/>
      <c r="C553" s="26"/>
      <c r="Z553" s="28"/>
      <c r="AB553" s="28">
        <v>36387</v>
      </c>
      <c r="AC553" s="26">
        <v>7.5526450388979507</v>
      </c>
      <c r="AD553" s="26">
        <v>0.12513761467889908</v>
      </c>
      <c r="AE553" s="26">
        <f t="shared" si="13"/>
        <v>0.94511998468411051</v>
      </c>
      <c r="AH553" s="13"/>
      <c r="AI553" s="13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  <c r="BM553" s="28"/>
      <c r="BN553" s="28"/>
    </row>
    <row r="554" spans="2:66" x14ac:dyDescent="0.2">
      <c r="B554" s="3"/>
      <c r="C554" s="26"/>
      <c r="Z554" s="28"/>
      <c r="AB554" s="28">
        <v>36418</v>
      </c>
      <c r="AC554" s="26">
        <v>8.100934795621912</v>
      </c>
      <c r="AD554" s="26">
        <v>4.4770642201834861E-2</v>
      </c>
      <c r="AE554" s="26">
        <f t="shared" si="13"/>
        <v>0.36268405323518282</v>
      </c>
      <c r="AH554" s="13"/>
      <c r="AI554" s="13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  <c r="BM554" s="28"/>
      <c r="BN554" s="28"/>
    </row>
    <row r="555" spans="2:66" x14ac:dyDescent="0.2">
      <c r="B555" s="3"/>
      <c r="C555" s="26"/>
      <c r="Z555" s="28"/>
      <c r="AB555" s="28">
        <v>36448</v>
      </c>
      <c r="AC555" s="26">
        <v>4.6805406125665581</v>
      </c>
      <c r="AD555" s="26">
        <v>1.1009174311926604E-3</v>
      </c>
      <c r="AE555" s="26">
        <f t="shared" si="13"/>
        <v>5.1528887477796962E-3</v>
      </c>
      <c r="AH555" s="13"/>
      <c r="AI555" s="13"/>
      <c r="AJ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  <c r="BM555" s="28"/>
      <c r="BN555" s="28"/>
    </row>
    <row r="556" spans="2:66" x14ac:dyDescent="0.2">
      <c r="B556" s="3"/>
      <c r="C556" s="26"/>
      <c r="Z556" s="28"/>
      <c r="AB556" s="28">
        <v>36479</v>
      </c>
      <c r="AC556" s="26">
        <v>8.1149322106866215</v>
      </c>
      <c r="AD556" s="26">
        <v>3.339449541284404E-2</v>
      </c>
      <c r="AE556" s="26">
        <f t="shared" si="13"/>
        <v>0.27099406648531471</v>
      </c>
      <c r="AH556" s="13"/>
      <c r="AI556" s="13"/>
      <c r="AJ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</row>
    <row r="557" spans="2:66" x14ac:dyDescent="0.2">
      <c r="B557" s="3"/>
      <c r="C557" s="26"/>
      <c r="Z557" s="28"/>
      <c r="AB557" s="28">
        <v>36509</v>
      </c>
      <c r="AC557" s="26">
        <v>5.9123915415917674</v>
      </c>
      <c r="AD557" s="26">
        <v>2.0917431192660547E-2</v>
      </c>
      <c r="AE557" s="26">
        <f t="shared" si="13"/>
        <v>0.12367204325531402</v>
      </c>
      <c r="AH557" s="13"/>
      <c r="AI557" s="13"/>
      <c r="AJ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  <c r="BM557" s="28"/>
      <c r="BN557" s="28"/>
    </row>
    <row r="558" spans="2:66" x14ac:dyDescent="0.2">
      <c r="B558" s="3"/>
      <c r="C558" s="26"/>
      <c r="Z558" s="28"/>
      <c r="AB558" s="28">
        <v>36540</v>
      </c>
      <c r="AC558" s="26">
        <v>7.7794775030463681</v>
      </c>
      <c r="AD558" s="26">
        <v>2.5884383088869713E-3</v>
      </c>
      <c r="AE558" s="26">
        <f t="shared" si="13"/>
        <v>2.0136697592009579E-2</v>
      </c>
      <c r="AH558" s="13"/>
      <c r="AI558" s="13"/>
      <c r="AJ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  <c r="BM558" s="28"/>
      <c r="BN558" s="28"/>
    </row>
    <row r="559" spans="2:66" x14ac:dyDescent="0.2">
      <c r="B559" s="3"/>
      <c r="C559" s="26"/>
      <c r="Z559" s="28"/>
      <c r="AB559" s="28">
        <v>36571</v>
      </c>
      <c r="AC559" s="26">
        <v>9.6675883238543516</v>
      </c>
      <c r="AD559" s="26">
        <v>6.8593615185504747E-2</v>
      </c>
      <c r="AE559" s="26">
        <f t="shared" si="13"/>
        <v>0.66313483325834421</v>
      </c>
      <c r="AH559" s="13"/>
      <c r="AI559" s="13"/>
      <c r="AJ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  <c r="BM559" s="28"/>
      <c r="BN559" s="28"/>
    </row>
    <row r="560" spans="2:66" x14ac:dyDescent="0.2">
      <c r="B560" s="3"/>
      <c r="C560" s="26"/>
      <c r="Z560" s="28"/>
      <c r="AB560" s="28">
        <v>36600</v>
      </c>
      <c r="AC560" s="26">
        <v>7.4389874039521189</v>
      </c>
      <c r="AD560" s="26">
        <v>3.7963761863675581E-2</v>
      </c>
      <c r="AE560" s="26">
        <f t="shared" si="13"/>
        <v>0.28241194631052047</v>
      </c>
      <c r="AH560" s="13"/>
      <c r="AI560" s="13"/>
      <c r="AJ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</row>
    <row r="561" spans="2:66" x14ac:dyDescent="0.2">
      <c r="B561" s="3"/>
      <c r="C561" s="26"/>
      <c r="Z561" s="28"/>
      <c r="AB561" s="28">
        <v>36631</v>
      </c>
      <c r="AC561" s="26">
        <v>8.5066992584022696</v>
      </c>
      <c r="AD561" s="26">
        <v>6.5142364106988787E-2</v>
      </c>
      <c r="AE561" s="26">
        <f t="shared" si="13"/>
        <v>0.5541465004394921</v>
      </c>
      <c r="AH561" s="13"/>
      <c r="AI561" s="13"/>
      <c r="AJ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  <c r="BM561" s="28"/>
      <c r="BN561" s="28"/>
    </row>
    <row r="562" spans="2:66" x14ac:dyDescent="0.2">
      <c r="B562" s="3"/>
      <c r="C562" s="26"/>
      <c r="Z562" s="28"/>
      <c r="AB562" s="28">
        <v>36661</v>
      </c>
      <c r="AC562" s="26">
        <v>10.634362932137909</v>
      </c>
      <c r="AD562" s="26">
        <v>9.3183779119930976E-2</v>
      </c>
      <c r="AE562" s="26">
        <f t="shared" si="13"/>
        <v>0.99095012654952053</v>
      </c>
      <c r="AH562" s="13"/>
      <c r="AI562" s="13"/>
      <c r="AJ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  <c r="BM562" s="28"/>
      <c r="BN562" s="28"/>
    </row>
    <row r="563" spans="2:66" x14ac:dyDescent="0.2">
      <c r="B563" s="3"/>
      <c r="C563" s="26"/>
      <c r="Z563" s="28"/>
      <c r="AB563" s="28">
        <v>36692</v>
      </c>
      <c r="AC563" s="26">
        <v>6.0910684685613701</v>
      </c>
      <c r="AD563" s="26">
        <v>0.22864538395168249</v>
      </c>
      <c r="AE563" s="26">
        <f t="shared" si="13"/>
        <v>1.3926946886702012</v>
      </c>
      <c r="AH563" s="13"/>
      <c r="AI563" s="13"/>
      <c r="AJ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  <c r="BM563" s="28"/>
      <c r="BN563" s="28"/>
    </row>
    <row r="564" spans="2:66" x14ac:dyDescent="0.2">
      <c r="B564" s="3"/>
      <c r="C564" s="26"/>
      <c r="Z564" s="28"/>
      <c r="AB564" s="28">
        <v>36722</v>
      </c>
      <c r="AC564" s="26">
        <v>7.0744878140238381</v>
      </c>
      <c r="AD564" s="26">
        <v>0.18377911993097498</v>
      </c>
      <c r="AE564" s="26">
        <f t="shared" si="13"/>
        <v>1.3001431444237079</v>
      </c>
      <c r="AH564" s="13"/>
      <c r="AI564" s="13"/>
      <c r="AJ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  <c r="BM564" s="28"/>
      <c r="BN564" s="28"/>
    </row>
    <row r="565" spans="2:66" x14ac:dyDescent="0.2">
      <c r="B565" s="3"/>
      <c r="C565" s="26"/>
      <c r="Z565" s="28"/>
      <c r="AB565" s="28">
        <v>36753</v>
      </c>
      <c r="AC565" s="26">
        <v>7.0146555903787329</v>
      </c>
      <c r="AD565" s="26">
        <v>0.11044003451251079</v>
      </c>
      <c r="AE565" s="26">
        <f t="shared" si="13"/>
        <v>0.77469880549480397</v>
      </c>
      <c r="AH565" s="13"/>
      <c r="AI565" s="13"/>
      <c r="AJ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  <c r="BM565" s="28"/>
      <c r="BN565" s="28"/>
    </row>
    <row r="566" spans="2:66" x14ac:dyDescent="0.2">
      <c r="B566" s="3"/>
      <c r="C566" s="26"/>
      <c r="Z566" s="28"/>
      <c r="AB566" s="28">
        <v>36784</v>
      </c>
      <c r="AC566" s="26">
        <v>8.7362135550931903</v>
      </c>
      <c r="AD566" s="26">
        <v>4.8748921484037963E-2</v>
      </c>
      <c r="AE566" s="26">
        <f t="shared" si="13"/>
        <v>0.42588098866502611</v>
      </c>
      <c r="AH566" s="13"/>
      <c r="AI566" s="13"/>
      <c r="AJ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  <c r="BM566" s="28"/>
      <c r="BN566" s="28"/>
    </row>
    <row r="567" spans="2:66" x14ac:dyDescent="0.2">
      <c r="B567" s="3"/>
      <c r="C567" s="26"/>
      <c r="Z567" s="28"/>
      <c r="AB567" s="28">
        <v>36814</v>
      </c>
      <c r="AC567" s="26">
        <v>5.6680846327652024</v>
      </c>
      <c r="AD567" s="26">
        <v>8.7575496117342527E-2</v>
      </c>
      <c r="AE567" s="26">
        <f t="shared" si="13"/>
        <v>0.49638532374949784</v>
      </c>
      <c r="AH567" s="13"/>
      <c r="AI567" s="13"/>
      <c r="AJ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</row>
    <row r="568" spans="2:66" x14ac:dyDescent="0.2">
      <c r="B568" s="3"/>
      <c r="C568" s="26"/>
      <c r="Z568" s="28"/>
      <c r="AB568" s="28">
        <v>36845</v>
      </c>
      <c r="AC568" s="26">
        <v>5.8132036824283411</v>
      </c>
      <c r="AD568" s="26">
        <v>4.6591889559965488E-2</v>
      </c>
      <c r="AE568" s="26">
        <f t="shared" si="13"/>
        <v>0.27084814396128598</v>
      </c>
      <c r="AH568" s="13"/>
      <c r="AI568" s="13"/>
      <c r="AJ568" s="28"/>
      <c r="AK568" s="13"/>
      <c r="AL568" s="13"/>
      <c r="AM568" s="13"/>
      <c r="AN568" s="13"/>
      <c r="AO568" s="13"/>
      <c r="AP568" s="13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  <c r="BM568" s="28"/>
      <c r="BN568" s="28"/>
    </row>
    <row r="569" spans="2:66" x14ac:dyDescent="0.2">
      <c r="B569" s="3"/>
      <c r="C569" s="26"/>
      <c r="Z569" s="28"/>
      <c r="AB569" s="28">
        <v>36875</v>
      </c>
      <c r="AC569" s="26">
        <v>3.6209708694426803</v>
      </c>
      <c r="AD569" s="26">
        <v>2.6747195858498708E-2</v>
      </c>
      <c r="AE569" s="26">
        <f t="shared" si="13"/>
        <v>9.685081704290173E-2</v>
      </c>
      <c r="AH569" s="13"/>
      <c r="AI569" s="13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  <c r="BM569" s="28"/>
      <c r="BN569" s="28"/>
    </row>
    <row r="570" spans="2:66" x14ac:dyDescent="0.2">
      <c r="B570" s="3"/>
      <c r="C570" s="26"/>
      <c r="Z570" s="28"/>
      <c r="AB570" s="28">
        <v>36906</v>
      </c>
      <c r="AC570" s="26">
        <v>7.873394631072129</v>
      </c>
      <c r="AD570" s="26">
        <v>2.7978623074504876E-2</v>
      </c>
      <c r="AE570" s="26">
        <f t="shared" si="13"/>
        <v>0.22028674069959747</v>
      </c>
      <c r="AH570" s="13"/>
      <c r="AI570" s="13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  <c r="BM570" s="28"/>
      <c r="BN570" s="28"/>
    </row>
    <row r="571" spans="2:66" x14ac:dyDescent="0.2">
      <c r="B571" s="3"/>
      <c r="C571" s="26"/>
      <c r="Z571" s="28"/>
      <c r="AB571" s="28">
        <v>36937</v>
      </c>
      <c r="AC571" s="26">
        <v>11.077047352148885</v>
      </c>
      <c r="AD571" s="26">
        <v>5.7214712354605471E-2</v>
      </c>
      <c r="AE571" s="26">
        <f t="shared" si="13"/>
        <v>0.63377007799154261</v>
      </c>
      <c r="AH571" s="13"/>
      <c r="AI571" s="13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  <c r="BM571" s="28"/>
      <c r="BN571" s="28"/>
    </row>
    <row r="572" spans="2:66" x14ac:dyDescent="0.2">
      <c r="B572" s="3"/>
      <c r="C572" s="26"/>
      <c r="Z572" s="28"/>
      <c r="AB572" s="28">
        <v>36965</v>
      </c>
      <c r="AC572" s="26">
        <v>6.7688435409549061</v>
      </c>
      <c r="AD572" s="26">
        <v>4.1496384784658918E-2</v>
      </c>
      <c r="AE572" s="26">
        <f t="shared" si="13"/>
        <v>0.28088253612261799</v>
      </c>
      <c r="AH572" s="13"/>
      <c r="AI572" s="13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</row>
    <row r="573" spans="2:66" x14ac:dyDescent="0.2">
      <c r="B573" s="3"/>
      <c r="C573" s="26"/>
      <c r="Z573" s="28"/>
      <c r="AB573" s="28">
        <v>36996</v>
      </c>
      <c r="AC573" s="26">
        <v>7.6239285806435451</v>
      </c>
      <c r="AD573" s="26">
        <v>8.4250235774913557E-2</v>
      </c>
      <c r="AE573" s="26">
        <f t="shared" si="13"/>
        <v>0.64231778045032073</v>
      </c>
      <c r="AH573" s="13"/>
      <c r="AI573" s="13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  <c r="BM573" s="28"/>
      <c r="BN573" s="28"/>
    </row>
    <row r="574" spans="2:66" x14ac:dyDescent="0.2">
      <c r="B574" s="3"/>
      <c r="C574" s="26"/>
      <c r="Z574" s="28"/>
      <c r="AB574" s="28">
        <v>37026</v>
      </c>
      <c r="AC574" s="26">
        <v>9.2144228132699748</v>
      </c>
      <c r="AD574" s="26">
        <v>0.31939641622131409</v>
      </c>
      <c r="AE574" s="26">
        <f t="shared" si="13"/>
        <v>2.9430536241063487</v>
      </c>
      <c r="AH574" s="13"/>
      <c r="AI574" s="13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  <c r="BM574" s="28"/>
      <c r="BN574" s="28"/>
    </row>
    <row r="575" spans="2:66" x14ac:dyDescent="0.2">
      <c r="B575" s="3"/>
      <c r="C575" s="26"/>
      <c r="Z575" s="28"/>
      <c r="AB575" s="28">
        <v>37057</v>
      </c>
      <c r="AC575" s="26">
        <v>5.9300990542091148</v>
      </c>
      <c r="AD575" s="26">
        <v>9.5881798176673999E-2</v>
      </c>
      <c r="AE575" s="26">
        <f t="shared" si="13"/>
        <v>0.56858856068336372</v>
      </c>
      <c r="AH575" s="13"/>
      <c r="AI575" s="13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  <c r="BM575" s="28"/>
      <c r="BN575" s="28"/>
    </row>
    <row r="576" spans="2:66" x14ac:dyDescent="0.2">
      <c r="B576" s="3"/>
      <c r="C576" s="26"/>
      <c r="Z576" s="28"/>
      <c r="AB576" s="28">
        <v>37087</v>
      </c>
      <c r="AC576" s="26">
        <v>6.8329373055952605</v>
      </c>
      <c r="AD576" s="26">
        <v>4.6840616158440741E-2</v>
      </c>
      <c r="AE576" s="26">
        <f t="shared" si="13"/>
        <v>0.32005899356607792</v>
      </c>
      <c r="AH576" s="13"/>
      <c r="AI576" s="13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</row>
    <row r="577" spans="2:66" x14ac:dyDescent="0.2">
      <c r="B577" s="3"/>
      <c r="C577" s="26"/>
      <c r="Z577" s="28"/>
      <c r="AB577" s="28">
        <v>37118</v>
      </c>
      <c r="AC577" s="26">
        <v>6.8952622968272186</v>
      </c>
      <c r="AD577" s="26">
        <v>3.9610185476265325E-2</v>
      </c>
      <c r="AE577" s="26">
        <f t="shared" si="13"/>
        <v>0.27312261848482539</v>
      </c>
      <c r="AH577" s="13"/>
      <c r="AI577" s="13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</row>
    <row r="578" spans="2:66" x14ac:dyDescent="0.2">
      <c r="B578" s="3"/>
      <c r="C578" s="26"/>
      <c r="Z578" s="28"/>
      <c r="AB578" s="28">
        <v>37149</v>
      </c>
      <c r="AC578" s="26">
        <v>8.030222833239165</v>
      </c>
      <c r="AD578" s="26">
        <v>0.18327569946557687</v>
      </c>
      <c r="AE578" s="26">
        <f t="shared" ref="AE578:AE641" si="14">AC578*AD578</f>
        <v>1.4717447066263545</v>
      </c>
      <c r="AH578" s="13"/>
      <c r="AI578" s="13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  <c r="BG578" s="28"/>
      <c r="BH578" s="28"/>
      <c r="BI578" s="28"/>
      <c r="BJ578" s="28"/>
      <c r="BK578" s="28"/>
      <c r="BL578" s="28"/>
      <c r="BM578" s="28"/>
      <c r="BN578" s="28"/>
    </row>
    <row r="579" spans="2:66" x14ac:dyDescent="0.2">
      <c r="B579" s="3"/>
      <c r="C579" s="26"/>
      <c r="Z579" s="28"/>
      <c r="AB579" s="28">
        <v>37179</v>
      </c>
      <c r="AC579" s="26">
        <v>7.6669388551144939</v>
      </c>
      <c r="AD579" s="26">
        <v>3.9295818924866395E-2</v>
      </c>
      <c r="AE579" s="26">
        <f t="shared" si="14"/>
        <v>0.30127864095860163</v>
      </c>
      <c r="AH579" s="13"/>
      <c r="AI579" s="13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  <c r="BG579" s="28"/>
      <c r="BH579" s="28"/>
      <c r="BI579" s="28"/>
      <c r="BJ579" s="28"/>
      <c r="BK579" s="28"/>
      <c r="BL579" s="28"/>
      <c r="BM579" s="28"/>
      <c r="BN579" s="28"/>
    </row>
    <row r="580" spans="2:66" x14ac:dyDescent="0.2">
      <c r="B580" s="3"/>
      <c r="C580" s="26"/>
      <c r="Z580" s="28"/>
      <c r="AB580" s="28">
        <v>37210</v>
      </c>
      <c r="AC580" s="26">
        <v>6.5996664556977986</v>
      </c>
      <c r="AD580" s="26">
        <v>5.4071046840616158E-2</v>
      </c>
      <c r="AE580" s="26">
        <f t="shared" si="14"/>
        <v>0.35685087405847887</v>
      </c>
      <c r="AH580" s="13"/>
      <c r="AI580" s="13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</row>
    <row r="581" spans="2:66" x14ac:dyDescent="0.2">
      <c r="B581" s="3"/>
      <c r="C581" s="26"/>
      <c r="Z581" s="28"/>
      <c r="AB581" s="28">
        <v>37240</v>
      </c>
      <c r="AC581" s="26">
        <v>5.2897120312769275</v>
      </c>
      <c r="AD581" s="26">
        <v>1.0688462747563661E-2</v>
      </c>
      <c r="AE581" s="26">
        <f t="shared" si="14"/>
        <v>5.6538889991642742E-2</v>
      </c>
      <c r="AH581" s="13"/>
      <c r="AI581" s="13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  <c r="BG581" s="28"/>
      <c r="BH581" s="28"/>
      <c r="BI581" s="28"/>
      <c r="BJ581" s="28"/>
      <c r="BK581" s="28"/>
      <c r="BL581" s="28"/>
      <c r="BM581" s="28"/>
      <c r="BN581" s="28"/>
    </row>
    <row r="582" spans="2:66" x14ac:dyDescent="0.2">
      <c r="B582" s="3"/>
      <c r="C582" s="26"/>
      <c r="Z582" s="28"/>
      <c r="AB582" s="28">
        <v>37271</v>
      </c>
      <c r="AC582" s="26">
        <v>6.3707152956802791</v>
      </c>
      <c r="AD582" s="26">
        <v>2.404207362885049E-2</v>
      </c>
      <c r="AE582" s="26">
        <f t="shared" si="14"/>
        <v>0.15316520620718929</v>
      </c>
      <c r="AH582" s="13"/>
      <c r="AI582" s="13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  <c r="BG582" s="28"/>
      <c r="BH582" s="28"/>
      <c r="BI582" s="28"/>
      <c r="BJ582" s="28"/>
      <c r="BK582" s="28"/>
      <c r="BL582" s="28"/>
      <c r="BM582" s="28"/>
      <c r="BN582" s="28"/>
    </row>
    <row r="583" spans="2:66" x14ac:dyDescent="0.2">
      <c r="B583" s="3"/>
      <c r="C583" s="26"/>
      <c r="Z583" s="28"/>
      <c r="AB583" s="28">
        <v>37302</v>
      </c>
      <c r="AC583" s="26">
        <v>7.8018321049167296</v>
      </c>
      <c r="AD583" s="26">
        <v>1.3523666416228399E-2</v>
      </c>
      <c r="AE583" s="26">
        <f t="shared" si="14"/>
        <v>0.1055093748223149</v>
      </c>
      <c r="AH583" s="13"/>
      <c r="AI583" s="13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  <c r="BG583" s="28"/>
      <c r="BH583" s="28"/>
      <c r="BI583" s="28"/>
      <c r="BJ583" s="28"/>
      <c r="BK583" s="28"/>
      <c r="BL583" s="28"/>
      <c r="BM583" s="28"/>
      <c r="BN583" s="28"/>
    </row>
    <row r="584" spans="2:66" x14ac:dyDescent="0.2">
      <c r="B584" s="3"/>
      <c r="C584" s="26"/>
      <c r="Z584" s="28"/>
      <c r="AB584" s="28">
        <v>37330</v>
      </c>
      <c r="AC584" s="26">
        <v>5.6644323437063218</v>
      </c>
      <c r="AD584" s="26">
        <v>5.0713749060856503E-2</v>
      </c>
      <c r="AE584" s="26">
        <f t="shared" si="14"/>
        <v>0.28726460045092167</v>
      </c>
      <c r="AH584" s="13"/>
      <c r="AI584" s="13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  <c r="BG584" s="28"/>
      <c r="BH584" s="28"/>
      <c r="BI584" s="28"/>
      <c r="BJ584" s="28"/>
      <c r="BK584" s="28"/>
      <c r="BL584" s="28"/>
      <c r="BM584" s="28"/>
      <c r="BN584" s="28"/>
    </row>
    <row r="585" spans="2:66" x14ac:dyDescent="0.2">
      <c r="B585" s="3"/>
      <c r="C585" s="26"/>
      <c r="Z585" s="28"/>
      <c r="AB585" s="28">
        <v>37361</v>
      </c>
      <c r="AC585" s="26">
        <v>11.588371442578184</v>
      </c>
      <c r="AD585" s="26">
        <v>9.0909090909090898E-2</v>
      </c>
      <c r="AE585" s="26">
        <f t="shared" si="14"/>
        <v>1.053488312961653</v>
      </c>
      <c r="AH585" s="13"/>
      <c r="AI585" s="13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  <c r="BG585" s="28"/>
      <c r="BH585" s="28"/>
      <c r="BI585" s="28"/>
      <c r="BJ585" s="28"/>
      <c r="BK585" s="28"/>
      <c r="BL585" s="28"/>
      <c r="BM585" s="28"/>
      <c r="BN585" s="28"/>
    </row>
    <row r="586" spans="2:66" x14ac:dyDescent="0.2">
      <c r="B586" s="3"/>
      <c r="C586" s="26"/>
      <c r="Z586" s="28"/>
      <c r="AB586" s="28">
        <v>37391</v>
      </c>
      <c r="AC586" s="26">
        <v>8.6309897672503126</v>
      </c>
      <c r="AD586" s="26">
        <v>0.19534184823441023</v>
      </c>
      <c r="AE586" s="26">
        <f t="shared" si="14"/>
        <v>1.6859934932269582</v>
      </c>
      <c r="AH586" s="13"/>
      <c r="AI586" s="13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  <c r="BG586" s="28"/>
      <c r="BH586" s="28"/>
      <c r="BI586" s="28"/>
      <c r="BJ586" s="28"/>
      <c r="BK586" s="28"/>
      <c r="BL586" s="28"/>
      <c r="BM586" s="28"/>
      <c r="BN586" s="28"/>
    </row>
    <row r="587" spans="2:66" x14ac:dyDescent="0.2">
      <c r="B587" s="3"/>
      <c r="C587" s="26"/>
      <c r="Z587" s="28"/>
      <c r="AB587" s="28">
        <v>37422</v>
      </c>
      <c r="AC587" s="26">
        <v>6.3059484719038776</v>
      </c>
      <c r="AD587" s="26">
        <v>6.386175807663411E-3</v>
      </c>
      <c r="AE587" s="26">
        <f t="shared" si="14"/>
        <v>4.0270895575644595E-2</v>
      </c>
      <c r="AH587" s="13"/>
      <c r="AI587" s="13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  <c r="BG587" s="28"/>
      <c r="BH587" s="28"/>
      <c r="BI587" s="28"/>
      <c r="BJ587" s="28"/>
      <c r="BK587" s="28"/>
      <c r="BL587" s="28"/>
      <c r="BM587" s="28"/>
      <c r="BN587" s="28"/>
    </row>
    <row r="588" spans="2:66" x14ac:dyDescent="0.2">
      <c r="B588" s="3"/>
      <c r="C588" s="26"/>
      <c r="Z588" s="28"/>
      <c r="AB588" s="28">
        <v>37452</v>
      </c>
      <c r="AC588" s="26">
        <v>8.7029055563033957</v>
      </c>
      <c r="AD588" s="26">
        <v>5.8978211870773851E-2</v>
      </c>
      <c r="AE588" s="26">
        <f t="shared" si="14"/>
        <v>0.51328180779099664</v>
      </c>
      <c r="AH588" s="13"/>
      <c r="AI588" s="13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</row>
    <row r="589" spans="2:66" x14ac:dyDescent="0.2">
      <c r="B589" s="3"/>
      <c r="C589" s="26"/>
      <c r="Z589" s="28"/>
      <c r="AB589" s="28">
        <v>37483</v>
      </c>
      <c r="AC589" s="26">
        <v>7.8460257548424295</v>
      </c>
      <c r="AD589" s="26">
        <v>0.31141998497370393</v>
      </c>
      <c r="AE589" s="26">
        <f t="shared" si="14"/>
        <v>2.4434092226763235</v>
      </c>
      <c r="AH589" s="13"/>
      <c r="AI589" s="13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</row>
    <row r="590" spans="2:66" x14ac:dyDescent="0.2">
      <c r="B590" s="3"/>
      <c r="C590" s="26"/>
      <c r="Z590" s="28"/>
      <c r="AB590" s="28">
        <v>37514</v>
      </c>
      <c r="AC590" s="26">
        <v>8.5528926264190286</v>
      </c>
      <c r="AD590" s="26">
        <v>5.5221637866265966E-2</v>
      </c>
      <c r="AE590" s="26">
        <f t="shared" si="14"/>
        <v>0.47230473932516798</v>
      </c>
      <c r="AH590" s="13"/>
      <c r="AI590" s="13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  <c r="BG590" s="28"/>
      <c r="BH590" s="28"/>
      <c r="BI590" s="28"/>
      <c r="BJ590" s="28"/>
      <c r="BK590" s="28"/>
      <c r="BL590" s="28"/>
      <c r="BM590" s="28"/>
      <c r="BN590" s="28"/>
    </row>
    <row r="591" spans="2:66" x14ac:dyDescent="0.2">
      <c r="B591" s="3"/>
      <c r="C591" s="26"/>
      <c r="Z591" s="28"/>
      <c r="AB591" s="28">
        <v>37544</v>
      </c>
      <c r="AC591" s="26">
        <v>4.5270815640545576</v>
      </c>
      <c r="AD591" s="26">
        <v>0.18407212622088656</v>
      </c>
      <c r="AE591" s="26">
        <f t="shared" si="14"/>
        <v>0.83330952907089906</v>
      </c>
      <c r="AH591" s="13"/>
      <c r="AI591" s="13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  <c r="BG591" s="28"/>
      <c r="BH591" s="28"/>
      <c r="BI591" s="28"/>
      <c r="BJ591" s="28"/>
      <c r="BK591" s="28"/>
      <c r="BL591" s="28"/>
      <c r="BM591" s="28"/>
      <c r="BN591" s="28"/>
    </row>
    <row r="592" spans="2:66" x14ac:dyDescent="0.2">
      <c r="B592" s="3"/>
      <c r="C592" s="26"/>
      <c r="Z592" s="28"/>
      <c r="AB592" s="28">
        <v>37575</v>
      </c>
      <c r="AC592" s="26">
        <v>4.2446564226052059</v>
      </c>
      <c r="AD592" s="26">
        <v>9.0157776108189328E-3</v>
      </c>
      <c r="AE592" s="26">
        <f t="shared" si="14"/>
        <v>3.8268878340542802E-2</v>
      </c>
      <c r="AH592" s="13"/>
      <c r="AI592" s="13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  <c r="BG592" s="28"/>
      <c r="BH592" s="28"/>
      <c r="BI592" s="28"/>
      <c r="BJ592" s="28"/>
      <c r="BK592" s="28"/>
      <c r="BL592" s="28"/>
      <c r="BM592" s="28"/>
      <c r="BN592" s="28"/>
    </row>
    <row r="593" spans="2:66" x14ac:dyDescent="0.2">
      <c r="B593" s="3"/>
      <c r="C593" s="26"/>
      <c r="Z593" s="28"/>
      <c r="AB593" s="28">
        <v>37605</v>
      </c>
      <c r="AC593" s="26">
        <v>5.0368613315926174</v>
      </c>
      <c r="AD593" s="26">
        <v>3.756574004507889E-4</v>
      </c>
      <c r="AE593" s="26">
        <f t="shared" si="14"/>
        <v>1.8921342342571818E-3</v>
      </c>
      <c r="AH593" s="13"/>
      <c r="AI593" s="13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  <c r="BG593" s="28"/>
      <c r="BH593" s="28"/>
      <c r="BI593" s="28"/>
      <c r="BJ593" s="28"/>
      <c r="BK593" s="28"/>
      <c r="BL593" s="28"/>
      <c r="BM593" s="28"/>
      <c r="BN593" s="28"/>
    </row>
    <row r="594" spans="2:66" x14ac:dyDescent="0.2">
      <c r="B594" s="3"/>
      <c r="C594" s="26"/>
      <c r="Z594" s="28"/>
      <c r="AB594" s="28">
        <v>37636</v>
      </c>
      <c r="AC594" s="26">
        <v>8.4930339447178351</v>
      </c>
      <c r="AD594" s="26">
        <v>1.5714833269451896E-2</v>
      </c>
      <c r="AE594" s="26">
        <f t="shared" si="14"/>
        <v>0.13346661239303612</v>
      </c>
      <c r="AH594" s="13"/>
      <c r="AI594" s="13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  <c r="BG594" s="28"/>
      <c r="BH594" s="28"/>
      <c r="BI594" s="28"/>
      <c r="BJ594" s="28"/>
      <c r="BK594" s="28"/>
      <c r="BL594" s="28"/>
      <c r="BM594" s="28"/>
      <c r="BN594" s="28"/>
    </row>
    <row r="595" spans="2:66" x14ac:dyDescent="0.2">
      <c r="B595" s="3"/>
      <c r="C595" s="26"/>
      <c r="Z595" s="28"/>
      <c r="AB595" s="28">
        <v>37667</v>
      </c>
      <c r="AC595" s="26">
        <v>8.8227132231446888</v>
      </c>
      <c r="AD595" s="26">
        <v>6.2092755845151407E-2</v>
      </c>
      <c r="AE595" s="26">
        <f t="shared" si="14"/>
        <v>0.54782657805651203</v>
      </c>
      <c r="AH595" s="13"/>
      <c r="AI595" s="13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  <c r="BG595" s="28"/>
      <c r="BH595" s="28"/>
      <c r="BI595" s="28"/>
      <c r="BJ595" s="28"/>
      <c r="BK595" s="28"/>
      <c r="BL595" s="28"/>
      <c r="BM595" s="28"/>
      <c r="BN595" s="28"/>
    </row>
    <row r="596" spans="2:66" x14ac:dyDescent="0.2">
      <c r="B596" s="3"/>
      <c r="C596" s="26"/>
      <c r="Z596" s="28"/>
      <c r="AB596" s="28">
        <v>37695</v>
      </c>
      <c r="AC596" s="26">
        <v>9.0187254765685623</v>
      </c>
      <c r="AD596" s="26">
        <v>3.2196243771559982E-2</v>
      </c>
      <c r="AE596" s="26">
        <f t="shared" si="14"/>
        <v>0.29036908395237992</v>
      </c>
      <c r="AH596" s="13"/>
      <c r="AI596" s="13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  <c r="BG596" s="28"/>
      <c r="BH596" s="28"/>
      <c r="BI596" s="28"/>
      <c r="BJ596" s="28"/>
      <c r="BK596" s="28"/>
      <c r="BL596" s="28"/>
      <c r="BM596" s="28"/>
      <c r="BN596" s="28"/>
    </row>
    <row r="597" spans="2:66" x14ac:dyDescent="0.2">
      <c r="B597" s="3"/>
      <c r="C597" s="26"/>
      <c r="Z597" s="28"/>
      <c r="AB597" s="28">
        <v>37726</v>
      </c>
      <c r="AC597" s="26">
        <v>9.6864018914071153</v>
      </c>
      <c r="AD597" s="26">
        <v>9.2755845151399008E-2</v>
      </c>
      <c r="AE597" s="26">
        <f t="shared" si="14"/>
        <v>0.89847039391357686</v>
      </c>
      <c r="AH597" s="13"/>
      <c r="AI597" s="13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  <c r="BG597" s="28"/>
      <c r="BH597" s="28"/>
      <c r="BI597" s="28"/>
      <c r="BJ597" s="28"/>
      <c r="BK597" s="28"/>
      <c r="BL597" s="28"/>
      <c r="BM597" s="28"/>
      <c r="BN597" s="28"/>
    </row>
    <row r="598" spans="2:66" x14ac:dyDescent="0.2">
      <c r="B598" s="3"/>
      <c r="C598" s="26"/>
      <c r="Z598" s="28"/>
      <c r="AB598" s="28">
        <v>37756</v>
      </c>
      <c r="AC598" s="26">
        <v>9.1077550351159822</v>
      </c>
      <c r="AD598" s="26">
        <v>0.13798390187811421</v>
      </c>
      <c r="AE598" s="26">
        <f t="shared" si="14"/>
        <v>1.2567235770953444</v>
      </c>
      <c r="AH598" s="13"/>
      <c r="AI598" s="13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  <c r="BG598" s="28"/>
      <c r="BH598" s="28"/>
      <c r="BI598" s="28"/>
      <c r="BJ598" s="28"/>
      <c r="BK598" s="28"/>
      <c r="BL598" s="28"/>
      <c r="BM598" s="28"/>
      <c r="BN598" s="28"/>
    </row>
    <row r="599" spans="2:66" x14ac:dyDescent="0.2">
      <c r="B599" s="3"/>
      <c r="C599" s="26"/>
      <c r="Z599" s="28"/>
      <c r="AB599" s="28">
        <v>37787</v>
      </c>
      <c r="AC599" s="26">
        <v>7.0224054768995092</v>
      </c>
      <c r="AD599" s="26">
        <v>0.26025297048677654</v>
      </c>
      <c r="AE599" s="26">
        <f t="shared" si="14"/>
        <v>1.8276018853257059</v>
      </c>
      <c r="AH599" s="13"/>
      <c r="AI599" s="13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  <c r="BG599" s="28"/>
      <c r="BH599" s="28"/>
      <c r="BI599" s="28"/>
      <c r="BJ599" s="28"/>
      <c r="BK599" s="28"/>
      <c r="BL599" s="28"/>
      <c r="BM599" s="28"/>
      <c r="BN599" s="28"/>
    </row>
    <row r="600" spans="2:66" x14ac:dyDescent="0.2">
      <c r="B600" s="3"/>
      <c r="C600" s="26"/>
      <c r="Z600" s="28"/>
      <c r="AB600" s="28">
        <v>37817</v>
      </c>
      <c r="AC600" s="26">
        <v>7.533570950989656</v>
      </c>
      <c r="AD600" s="26">
        <v>5.327711766960521E-2</v>
      </c>
      <c r="AE600" s="26">
        <f t="shared" si="14"/>
        <v>0.4013669460281955</v>
      </c>
      <c r="AH600" s="13"/>
      <c r="AI600" s="13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</row>
    <row r="601" spans="2:66" x14ac:dyDescent="0.2">
      <c r="B601" s="3"/>
      <c r="C601" s="26"/>
      <c r="Z601" s="28"/>
      <c r="AB601" s="28">
        <v>37848</v>
      </c>
      <c r="AC601" s="26">
        <v>8.0617752742160089</v>
      </c>
      <c r="AD601" s="26">
        <v>4.2545036412418552E-2</v>
      </c>
      <c r="AE601" s="26">
        <f t="shared" si="14"/>
        <v>0.34298852259025564</v>
      </c>
      <c r="AH601" s="13"/>
      <c r="AI601" s="13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  <c r="BG601" s="28"/>
      <c r="BH601" s="28"/>
      <c r="BI601" s="28"/>
      <c r="BJ601" s="28"/>
      <c r="BK601" s="28"/>
      <c r="BL601" s="28"/>
      <c r="BM601" s="28"/>
      <c r="BN601" s="28"/>
    </row>
    <row r="602" spans="2:66" x14ac:dyDescent="0.2">
      <c r="B602" s="3"/>
      <c r="C602" s="26"/>
      <c r="Z602" s="28"/>
      <c r="AB602" s="28">
        <v>37879</v>
      </c>
      <c r="AC602" s="26">
        <v>8.023150213592638</v>
      </c>
      <c r="AD602" s="26">
        <v>0.1387504791107704</v>
      </c>
      <c r="AE602" s="26">
        <f t="shared" si="14"/>
        <v>1.1132159361136584</v>
      </c>
      <c r="AH602" s="13"/>
      <c r="AI602" s="13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</row>
    <row r="603" spans="2:66" x14ac:dyDescent="0.2">
      <c r="B603" s="3"/>
      <c r="C603" s="26"/>
      <c r="Z603" s="28"/>
      <c r="AB603" s="28">
        <v>37909</v>
      </c>
      <c r="AC603" s="26">
        <v>4.9204133760792192</v>
      </c>
      <c r="AD603" s="26">
        <v>5.1743963204292837E-2</v>
      </c>
      <c r="AE603" s="26">
        <f t="shared" si="14"/>
        <v>0.25460168868175342</v>
      </c>
      <c r="AH603" s="13"/>
      <c r="AI603" s="13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  <c r="BG603" s="28"/>
      <c r="BH603" s="28"/>
      <c r="BI603" s="28"/>
      <c r="BJ603" s="28"/>
      <c r="BK603" s="28"/>
      <c r="BL603" s="28"/>
      <c r="BM603" s="28"/>
      <c r="BN603" s="28"/>
    </row>
    <row r="604" spans="2:66" x14ac:dyDescent="0.2">
      <c r="B604" s="3"/>
      <c r="C604" s="26"/>
      <c r="Z604" s="28"/>
      <c r="AB604" s="28">
        <v>37940</v>
      </c>
      <c r="AC604" s="26">
        <v>5.1128057212778142</v>
      </c>
      <c r="AD604" s="26">
        <v>9.2755845151399008E-2</v>
      </c>
      <c r="AE604" s="26">
        <f t="shared" si="14"/>
        <v>0.47424261577203186</v>
      </c>
      <c r="AH604" s="13"/>
      <c r="AI604" s="13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</row>
    <row r="605" spans="2:66" x14ac:dyDescent="0.2">
      <c r="B605" s="3"/>
      <c r="C605" s="26"/>
      <c r="Z605" s="28"/>
      <c r="AB605" s="28">
        <v>37970</v>
      </c>
      <c r="AC605" s="26">
        <v>3.2421646328495792</v>
      </c>
      <c r="AD605" s="26">
        <v>1.9931008049060943E-2</v>
      </c>
      <c r="AE605" s="26">
        <f t="shared" si="14"/>
        <v>6.4619609393705674E-2</v>
      </c>
      <c r="AH605" s="13"/>
      <c r="AI605" s="13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</row>
    <row r="606" spans="2:66" x14ac:dyDescent="0.2">
      <c r="B606" s="3"/>
      <c r="C606" s="26"/>
      <c r="Z606" s="28"/>
      <c r="AB606" s="28">
        <v>38001</v>
      </c>
      <c r="AC606" s="26">
        <v>8.4735911104556845</v>
      </c>
      <c r="AD606" s="26">
        <v>3.4482758620689662E-2</v>
      </c>
      <c r="AE606" s="26">
        <f t="shared" si="14"/>
        <v>0.29219279691226502</v>
      </c>
      <c r="AH606" s="13"/>
      <c r="AI606" s="13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  <c r="BG606" s="28"/>
      <c r="BH606" s="28"/>
      <c r="BI606" s="28"/>
      <c r="BJ606" s="28"/>
      <c r="BK606" s="28"/>
      <c r="BL606" s="28"/>
      <c r="BM606" s="28"/>
      <c r="BN606" s="28"/>
    </row>
    <row r="607" spans="2:66" x14ac:dyDescent="0.2">
      <c r="B607" s="3"/>
      <c r="C607" s="26"/>
      <c r="Z607" s="28"/>
      <c r="AB607" s="28">
        <v>38032</v>
      </c>
      <c r="AC607" s="26">
        <v>7.0138899754288131</v>
      </c>
      <c r="AD607" s="26">
        <v>4.9808429118773943E-2</v>
      </c>
      <c r="AE607" s="26">
        <f t="shared" si="14"/>
        <v>0.34935084168802516</v>
      </c>
      <c r="AH607" s="13"/>
      <c r="AI607" s="13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  <c r="BG607" s="28"/>
      <c r="BH607" s="28"/>
      <c r="BI607" s="28"/>
      <c r="BJ607" s="28"/>
      <c r="BK607" s="28"/>
      <c r="BL607" s="28"/>
      <c r="BM607" s="28"/>
      <c r="BN607" s="28"/>
    </row>
    <row r="608" spans="2:66" x14ac:dyDescent="0.2">
      <c r="B608" s="3"/>
      <c r="C608" s="26"/>
      <c r="Z608" s="28"/>
      <c r="AB608" s="28">
        <v>38061</v>
      </c>
      <c r="AC608" s="26">
        <v>7.3330814867029854</v>
      </c>
      <c r="AD608" s="26">
        <v>0.12047679863771819</v>
      </c>
      <c r="AE608" s="26">
        <f t="shared" si="14"/>
        <v>0.88346618166749469</v>
      </c>
      <c r="AH608" s="13"/>
      <c r="AI608" s="13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</row>
    <row r="609" spans="2:66" x14ac:dyDescent="0.2">
      <c r="B609" s="3"/>
      <c r="C609" s="26"/>
      <c r="Z609" s="28"/>
      <c r="AB609" s="28">
        <v>38092</v>
      </c>
      <c r="AC609" s="26">
        <v>8.3461954988097755</v>
      </c>
      <c r="AD609" s="26">
        <v>3.9165602383993192E-2</v>
      </c>
      <c r="AE609" s="26">
        <f t="shared" si="14"/>
        <v>0.3268837743254574</v>
      </c>
      <c r="AH609" s="13"/>
      <c r="AI609" s="13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  <c r="AU609" s="28"/>
      <c r="AV609" s="28"/>
      <c r="AW609" s="28"/>
      <c r="AX609" s="28"/>
      <c r="AY609" s="28"/>
      <c r="AZ609" s="28"/>
      <c r="BA609" s="28"/>
      <c r="BB609" s="28"/>
      <c r="BC609" s="28"/>
      <c r="BD609" s="28"/>
      <c r="BE609" s="28"/>
      <c r="BF609" s="28"/>
      <c r="BG609" s="28"/>
      <c r="BH609" s="28"/>
      <c r="BI609" s="28"/>
      <c r="BJ609" s="28"/>
      <c r="BK609" s="28"/>
      <c r="BL609" s="28"/>
      <c r="BM609" s="28"/>
      <c r="BN609" s="28"/>
    </row>
    <row r="610" spans="2:66" x14ac:dyDescent="0.2">
      <c r="B610" s="3"/>
      <c r="C610" s="26"/>
      <c r="Z610" s="28"/>
      <c r="AB610" s="28">
        <v>38122</v>
      </c>
      <c r="AC610" s="26">
        <v>11.618910680250785</v>
      </c>
      <c r="AD610" s="26">
        <v>0.12941677309493402</v>
      </c>
      <c r="AE610" s="26">
        <f t="shared" si="14"/>
        <v>1.5036819271163213</v>
      </c>
      <c r="AH610" s="13"/>
      <c r="AI610" s="13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  <c r="BG610" s="28"/>
      <c r="BH610" s="28"/>
      <c r="BI610" s="28"/>
      <c r="BJ610" s="28"/>
      <c r="BK610" s="28"/>
      <c r="BL610" s="28"/>
      <c r="BM610" s="28"/>
      <c r="BN610" s="28"/>
    </row>
    <row r="611" spans="2:66" x14ac:dyDescent="0.2">
      <c r="B611" s="3"/>
      <c r="C611" s="26"/>
      <c r="Z611" s="28"/>
      <c r="AB611" s="28">
        <v>38153</v>
      </c>
      <c r="AC611" s="26">
        <v>7.400640189670721</v>
      </c>
      <c r="AD611" s="26">
        <v>0.13154533844189017</v>
      </c>
      <c r="AE611" s="26">
        <f t="shared" si="14"/>
        <v>0.97351971843688934</v>
      </c>
      <c r="AH611" s="13"/>
      <c r="AI611" s="13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  <c r="BG611" s="28"/>
      <c r="BH611" s="28"/>
      <c r="BI611" s="28"/>
      <c r="BJ611" s="28"/>
      <c r="BK611" s="28"/>
      <c r="BL611" s="28"/>
      <c r="BM611" s="28"/>
      <c r="BN611" s="28"/>
    </row>
    <row r="612" spans="2:66" x14ac:dyDescent="0.2">
      <c r="B612" s="3"/>
      <c r="C612" s="26"/>
      <c r="Z612" s="28"/>
      <c r="AB612" s="28">
        <v>38183</v>
      </c>
      <c r="AC612" s="26">
        <v>10.803283726437842</v>
      </c>
      <c r="AD612" s="26">
        <v>0.11707109408258834</v>
      </c>
      <c r="AE612" s="26">
        <f t="shared" si="14"/>
        <v>1.2647522455387001</v>
      </c>
      <c r="AH612" s="13"/>
      <c r="AI612" s="13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  <c r="BG612" s="28"/>
      <c r="BH612" s="28"/>
      <c r="BI612" s="28"/>
      <c r="BJ612" s="28"/>
      <c r="BK612" s="28"/>
      <c r="BL612" s="28"/>
      <c r="BM612" s="28"/>
      <c r="BN612" s="28"/>
    </row>
    <row r="613" spans="2:66" x14ac:dyDescent="0.2">
      <c r="B613" s="3"/>
      <c r="C613" s="26"/>
      <c r="Z613" s="28"/>
      <c r="AB613" s="28">
        <v>38214</v>
      </c>
      <c r="AC613" s="26">
        <v>10.197721494119664</v>
      </c>
      <c r="AD613" s="26">
        <v>9.1528309919114523E-2</v>
      </c>
      <c r="AE613" s="26">
        <f t="shared" si="14"/>
        <v>0.93338021338260024</v>
      </c>
      <c r="AH613" s="13"/>
      <c r="AI613" s="13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  <c r="BG613" s="28"/>
      <c r="BH613" s="28"/>
      <c r="BI613" s="28"/>
      <c r="BJ613" s="28"/>
      <c r="BK613" s="28"/>
      <c r="BL613" s="28"/>
      <c r="BM613" s="28"/>
      <c r="BN613" s="28"/>
    </row>
    <row r="614" spans="2:66" x14ac:dyDescent="0.2">
      <c r="B614" s="3"/>
      <c r="C614" s="26"/>
      <c r="Z614" s="28"/>
      <c r="AB614" s="28">
        <v>38245</v>
      </c>
      <c r="AC614" s="26">
        <v>6.5174509058335657</v>
      </c>
      <c r="AD614" s="26">
        <v>0.13793103448275865</v>
      </c>
      <c r="AE614" s="26">
        <f t="shared" si="14"/>
        <v>0.89895874563221612</v>
      </c>
      <c r="AH614" s="13"/>
      <c r="AI614" s="13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  <c r="BM614" s="28"/>
      <c r="BN614" s="28"/>
    </row>
    <row r="615" spans="2:66" x14ac:dyDescent="0.2">
      <c r="B615" s="3"/>
      <c r="C615" s="26"/>
      <c r="Z615" s="28"/>
      <c r="AB615" s="28">
        <v>38275</v>
      </c>
      <c r="AC615" s="26">
        <v>4.2637149931409422</v>
      </c>
      <c r="AD615" s="26">
        <v>1.9157088122605366E-2</v>
      </c>
      <c r="AE615" s="26">
        <f t="shared" si="14"/>
        <v>8.1680363853274762E-2</v>
      </c>
      <c r="AH615" s="13"/>
      <c r="AI615" s="13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  <c r="BG615" s="28"/>
      <c r="BH615" s="28"/>
      <c r="BI615" s="28"/>
      <c r="BJ615" s="28"/>
      <c r="BK615" s="28"/>
      <c r="BL615" s="28"/>
      <c r="BM615" s="28"/>
      <c r="BN615" s="28"/>
    </row>
    <row r="616" spans="2:66" x14ac:dyDescent="0.2">
      <c r="B616" s="3"/>
      <c r="C616" s="26"/>
      <c r="Z616" s="28"/>
      <c r="AB616" s="28">
        <v>38306</v>
      </c>
      <c r="AC616" s="26">
        <v>5.0177157302758815</v>
      </c>
      <c r="AD616" s="26">
        <v>0.11111111111111112</v>
      </c>
      <c r="AE616" s="26">
        <f t="shared" si="14"/>
        <v>0.55752397003065357</v>
      </c>
      <c r="AH616" s="13"/>
      <c r="AI616" s="13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  <c r="BG616" s="28"/>
      <c r="BH616" s="28"/>
      <c r="BI616" s="28"/>
      <c r="BJ616" s="28"/>
      <c r="BK616" s="28"/>
      <c r="BL616" s="28"/>
      <c r="BM616" s="28"/>
      <c r="BN616" s="28"/>
    </row>
    <row r="617" spans="2:66" x14ac:dyDescent="0.2">
      <c r="B617" s="3"/>
      <c r="C617" s="26"/>
      <c r="Z617" s="28"/>
      <c r="AB617" s="28">
        <v>38336</v>
      </c>
      <c r="AC617" s="26">
        <v>5.8426882834093847</v>
      </c>
      <c r="AD617" s="26">
        <v>1.8305661983822906E-2</v>
      </c>
      <c r="AE617" s="26">
        <f t="shared" si="14"/>
        <v>0.10695427679293469</v>
      </c>
      <c r="AH617" s="13"/>
      <c r="AI617" s="13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  <c r="BG617" s="28"/>
      <c r="BH617" s="28"/>
      <c r="BI617" s="28"/>
      <c r="BJ617" s="28"/>
      <c r="BK617" s="28"/>
      <c r="BL617" s="28"/>
      <c r="BM617" s="28"/>
      <c r="BN617" s="28"/>
    </row>
    <row r="618" spans="2:66" x14ac:dyDescent="0.2">
      <c r="B618" s="3"/>
      <c r="C618" s="26"/>
      <c r="Z618" s="28"/>
      <c r="AB618" s="28">
        <v>38367</v>
      </c>
      <c r="AC618" s="26">
        <v>6.2373025413351115</v>
      </c>
      <c r="AD618" s="26">
        <v>4.1886945912972755E-2</v>
      </c>
      <c r="AE618" s="26">
        <f t="shared" si="14"/>
        <v>0.26126155419175134</v>
      </c>
      <c r="AH618" s="13"/>
      <c r="AI618" s="13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/>
      <c r="BD618" s="28"/>
      <c r="BE618" s="28"/>
      <c r="BF618" s="28"/>
      <c r="BG618" s="28"/>
      <c r="BH618" s="28"/>
      <c r="BI618" s="28"/>
      <c r="BJ618" s="28"/>
      <c r="BK618" s="28"/>
      <c r="BL618" s="28"/>
      <c r="BM618" s="28"/>
      <c r="BN618" s="28"/>
    </row>
    <row r="619" spans="2:66" x14ac:dyDescent="0.2">
      <c r="B619" s="3"/>
      <c r="C619" s="26"/>
      <c r="Z619" s="28"/>
      <c r="AB619" s="28">
        <v>38398</v>
      </c>
      <c r="AC619" s="26">
        <v>6.8570925600699866</v>
      </c>
      <c r="AD619" s="26">
        <v>9.0280601870679142E-2</v>
      </c>
      <c r="AE619" s="26">
        <f t="shared" si="14"/>
        <v>0.61906244340607441</v>
      </c>
      <c r="AH619" s="13"/>
      <c r="AI619" s="13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  <c r="BG619" s="28"/>
      <c r="BH619" s="28"/>
      <c r="BI619" s="28"/>
      <c r="BJ619" s="28"/>
      <c r="BK619" s="28"/>
      <c r="BL619" s="28"/>
      <c r="BM619" s="28"/>
      <c r="BN619" s="28"/>
    </row>
    <row r="620" spans="2:66" x14ac:dyDescent="0.2">
      <c r="B620" s="3"/>
      <c r="C620" s="26"/>
      <c r="Z620" s="28"/>
      <c r="AB620" s="28">
        <v>38426</v>
      </c>
      <c r="AC620" s="26">
        <v>7.3259378571635123</v>
      </c>
      <c r="AD620" s="26">
        <v>2.6433509556730378E-2</v>
      </c>
      <c r="AE620" s="26">
        <f t="shared" si="14"/>
        <v>0.19365024835934458</v>
      </c>
      <c r="AH620" s="13"/>
      <c r="AI620" s="13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  <c r="BG620" s="28"/>
      <c r="BH620" s="28"/>
      <c r="BI620" s="28"/>
      <c r="BJ620" s="28"/>
      <c r="BK620" s="28"/>
      <c r="BL620" s="28"/>
      <c r="BM620" s="28"/>
      <c r="BN620" s="28"/>
    </row>
    <row r="621" spans="2:66" x14ac:dyDescent="0.2">
      <c r="B621" s="3"/>
      <c r="C621" s="26"/>
      <c r="Z621" s="28"/>
      <c r="AB621" s="28">
        <v>38457</v>
      </c>
      <c r="AC621" s="26">
        <v>6.9016616624773137</v>
      </c>
      <c r="AD621" s="26">
        <v>9.0280601870679142E-2</v>
      </c>
      <c r="AE621" s="26">
        <f t="shared" si="14"/>
        <v>0.6230861687962439</v>
      </c>
      <c r="AH621" s="13"/>
      <c r="AI621" s="13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  <c r="BG621" s="28"/>
      <c r="BH621" s="28"/>
      <c r="BI621" s="28"/>
      <c r="BJ621" s="28"/>
      <c r="BK621" s="28"/>
      <c r="BL621" s="28"/>
      <c r="BM621" s="28"/>
      <c r="BN621" s="28"/>
    </row>
    <row r="622" spans="2:66" x14ac:dyDescent="0.2">
      <c r="B622" s="3"/>
      <c r="C622" s="26"/>
      <c r="Z622" s="28"/>
      <c r="AB622" s="28">
        <v>38487</v>
      </c>
      <c r="AC622" s="26">
        <v>8.2748457460132983</v>
      </c>
      <c r="AD622" s="26">
        <v>8.8653924359495734E-2</v>
      </c>
      <c r="AE622" s="26">
        <f t="shared" si="14"/>
        <v>0.73359754885355799</v>
      </c>
      <c r="AH622" s="13"/>
      <c r="AI622" s="13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  <c r="BM622" s="28"/>
      <c r="BN622" s="28"/>
    </row>
    <row r="623" spans="2:66" x14ac:dyDescent="0.2">
      <c r="B623" s="3"/>
      <c r="C623" s="26"/>
      <c r="Z623" s="28"/>
      <c r="AB623" s="28">
        <v>38518</v>
      </c>
      <c r="AC623" s="26">
        <v>6.9954181846943975</v>
      </c>
      <c r="AD623" s="26">
        <v>0.11590077267181782</v>
      </c>
      <c r="AE623" s="26">
        <f t="shared" si="14"/>
        <v>0.8107743727685659</v>
      </c>
      <c r="AH623" s="13"/>
      <c r="AI623" s="13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  <c r="BG623" s="28"/>
      <c r="BH623" s="28"/>
      <c r="BI623" s="28"/>
      <c r="BJ623" s="28"/>
      <c r="BK623" s="28"/>
      <c r="BL623" s="28"/>
      <c r="BM623" s="28"/>
      <c r="BN623" s="28"/>
    </row>
    <row r="624" spans="2:66" x14ac:dyDescent="0.2">
      <c r="B624" s="3"/>
      <c r="C624" s="26"/>
      <c r="Z624" s="28"/>
      <c r="AB624" s="28">
        <v>38548</v>
      </c>
      <c r="AC624" s="26">
        <v>8.1423859979361737</v>
      </c>
      <c r="AD624" s="26">
        <v>0.21553477023180154</v>
      </c>
      <c r="AE624" s="26">
        <f t="shared" si="14"/>
        <v>1.7549672952038113</v>
      </c>
      <c r="AH624" s="13"/>
      <c r="AI624" s="13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  <c r="BG624" s="28"/>
      <c r="BH624" s="28"/>
      <c r="BI624" s="28"/>
      <c r="BJ624" s="28"/>
      <c r="BK624" s="28"/>
      <c r="BL624" s="28"/>
      <c r="BM624" s="28"/>
      <c r="BN624" s="28"/>
    </row>
    <row r="625" spans="2:66" x14ac:dyDescent="0.2">
      <c r="B625" s="3"/>
      <c r="C625" s="26"/>
      <c r="Z625" s="28"/>
      <c r="AB625" s="28">
        <v>38579</v>
      </c>
      <c r="AC625" s="26">
        <v>7.3373106599141487</v>
      </c>
      <c r="AD625" s="26">
        <v>0.10370069133794224</v>
      </c>
      <c r="AE625" s="26">
        <f t="shared" si="14"/>
        <v>0.76088418799435042</v>
      </c>
      <c r="AH625" s="13"/>
      <c r="AI625" s="13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  <c r="BG625" s="28"/>
      <c r="BH625" s="28"/>
      <c r="BI625" s="28"/>
      <c r="BJ625" s="28"/>
      <c r="BK625" s="28"/>
      <c r="BL625" s="28"/>
      <c r="BM625" s="28"/>
      <c r="BN625" s="28"/>
    </row>
    <row r="626" spans="2:66" x14ac:dyDescent="0.2">
      <c r="B626" s="3"/>
      <c r="C626" s="26"/>
      <c r="Z626" s="28"/>
      <c r="AB626" s="28">
        <v>38610</v>
      </c>
      <c r="AC626" s="26">
        <v>7.1298336045073327</v>
      </c>
      <c r="AD626" s="26">
        <v>1.1386742578283857E-2</v>
      </c>
      <c r="AE626" s="26">
        <f t="shared" si="14"/>
        <v>8.1185579880522704E-2</v>
      </c>
      <c r="AH626" s="13"/>
      <c r="AI626" s="13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  <c r="BG626" s="28"/>
      <c r="BH626" s="28"/>
      <c r="BI626" s="28"/>
      <c r="BJ626" s="28"/>
      <c r="BK626" s="28"/>
      <c r="BL626" s="28"/>
      <c r="BM626" s="28"/>
      <c r="BN626" s="28"/>
    </row>
    <row r="627" spans="2:66" x14ac:dyDescent="0.2">
      <c r="B627" s="3"/>
      <c r="C627" s="26"/>
      <c r="Z627" s="28"/>
      <c r="AB627" s="28">
        <v>38640</v>
      </c>
      <c r="AC627" s="26">
        <v>6.4267314900486818</v>
      </c>
      <c r="AD627" s="26">
        <v>0.11224074827165513</v>
      </c>
      <c r="AE627" s="26">
        <f t="shared" si="14"/>
        <v>0.72134115138407318</v>
      </c>
      <c r="AH627" s="13"/>
      <c r="AI627" s="13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  <c r="BG627" s="28"/>
      <c r="BH627" s="28"/>
      <c r="BI627" s="28"/>
      <c r="BJ627" s="28"/>
      <c r="BK627" s="28"/>
      <c r="BL627" s="28"/>
      <c r="BM627" s="28"/>
      <c r="BN627" s="28"/>
    </row>
    <row r="628" spans="2:66" x14ac:dyDescent="0.2">
      <c r="B628" s="3"/>
      <c r="C628" s="26"/>
      <c r="Z628" s="28"/>
      <c r="AB628" s="28">
        <v>38671</v>
      </c>
      <c r="AC628" s="26">
        <v>6.0796718129171303</v>
      </c>
      <c r="AD628" s="26">
        <v>8.2553883692557936E-2</v>
      </c>
      <c r="AE628" s="26">
        <f t="shared" si="14"/>
        <v>0.50190051973248362</v>
      </c>
      <c r="AH628" s="13"/>
      <c r="AI628" s="13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/>
      <c r="BD628" s="28"/>
      <c r="BE628" s="28"/>
      <c r="BF628" s="28"/>
      <c r="BG628" s="28"/>
      <c r="BH628" s="28"/>
      <c r="BI628" s="28"/>
      <c r="BJ628" s="28"/>
      <c r="BK628" s="28"/>
      <c r="BL628" s="28"/>
      <c r="BM628" s="28"/>
      <c r="BN628" s="28"/>
    </row>
    <row r="629" spans="2:66" x14ac:dyDescent="0.2">
      <c r="B629" s="3"/>
      <c r="C629" s="26"/>
      <c r="Z629" s="28"/>
      <c r="AB629" s="28">
        <v>38701</v>
      </c>
      <c r="AC629" s="26">
        <v>3.907499443130678</v>
      </c>
      <c r="AD629" s="26">
        <v>2.1146807645384305E-2</v>
      </c>
      <c r="AE629" s="26">
        <f t="shared" si="14"/>
        <v>8.2631139098330739E-2</v>
      </c>
      <c r="AH629" s="13"/>
      <c r="AI629" s="13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  <c r="BG629" s="28"/>
      <c r="BH629" s="28"/>
      <c r="BI629" s="28"/>
      <c r="BJ629" s="28"/>
      <c r="BK629" s="28"/>
      <c r="BL629" s="28"/>
      <c r="BM629" s="28"/>
      <c r="BN629" s="28"/>
    </row>
    <row r="630" spans="2:66" x14ac:dyDescent="0.2">
      <c r="B630" s="3"/>
      <c r="C630" s="26"/>
      <c r="Z630" s="28"/>
      <c r="AB630" s="28">
        <v>38732</v>
      </c>
      <c r="AC630" s="26">
        <v>6.6867997673754518</v>
      </c>
      <c r="AD630" s="26">
        <v>3.687196110210697E-2</v>
      </c>
      <c r="AE630" s="26">
        <f t="shared" si="14"/>
        <v>0.2465554209202456</v>
      </c>
      <c r="AH630" s="13"/>
      <c r="AI630" s="13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  <c r="BG630" s="28"/>
      <c r="BH630" s="28"/>
      <c r="BI630" s="28"/>
      <c r="BJ630" s="28"/>
      <c r="BK630" s="28"/>
      <c r="BL630" s="28"/>
      <c r="BM630" s="28"/>
      <c r="BN630" s="28"/>
    </row>
    <row r="631" spans="2:66" x14ac:dyDescent="0.2">
      <c r="B631" s="3"/>
      <c r="C631" s="26"/>
      <c r="Z631" s="28"/>
      <c r="AB631" s="28">
        <v>38763</v>
      </c>
      <c r="AC631" s="26">
        <v>10.362492314145653</v>
      </c>
      <c r="AD631" s="26">
        <v>2.836304700162075E-3</v>
      </c>
      <c r="AE631" s="26">
        <f t="shared" si="14"/>
        <v>2.9391185656004692E-2</v>
      </c>
      <c r="AH631" s="13"/>
      <c r="AI631" s="13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  <c r="BG631" s="28"/>
      <c r="BH631" s="28"/>
      <c r="BI631" s="28"/>
      <c r="BJ631" s="28"/>
      <c r="BK631" s="28"/>
      <c r="BL631" s="28"/>
      <c r="BM631" s="28"/>
      <c r="BN631" s="28"/>
    </row>
    <row r="632" spans="2:66" x14ac:dyDescent="0.2">
      <c r="B632" s="3"/>
      <c r="C632" s="26"/>
      <c r="Z632" s="28"/>
      <c r="AB632" s="28">
        <v>38791</v>
      </c>
      <c r="AC632" s="26">
        <v>5.0533241734686696</v>
      </c>
      <c r="AD632" s="26">
        <v>0.12277147487844407</v>
      </c>
      <c r="AE632" s="26">
        <f t="shared" si="14"/>
        <v>0.62040406181564289</v>
      </c>
      <c r="AH632" s="13"/>
      <c r="AI632" s="13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  <c r="BG632" s="28"/>
      <c r="BH632" s="28"/>
      <c r="BI632" s="28"/>
      <c r="BJ632" s="28"/>
      <c r="BK632" s="28"/>
      <c r="BL632" s="28"/>
      <c r="BM632" s="28"/>
      <c r="BN632" s="28"/>
    </row>
    <row r="633" spans="2:66" x14ac:dyDescent="0.2">
      <c r="B633" s="3"/>
      <c r="C633" s="26"/>
      <c r="Z633" s="28"/>
      <c r="AB633" s="28">
        <v>38822</v>
      </c>
      <c r="AC633" s="26">
        <v>9.7746789591829835</v>
      </c>
      <c r="AD633" s="26">
        <v>0.15518638573743923</v>
      </c>
      <c r="AE633" s="26">
        <f t="shared" si="14"/>
        <v>1.5168970994194015</v>
      </c>
      <c r="AH633" s="13"/>
      <c r="AI633" s="13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  <c r="BG633" s="28"/>
      <c r="BH633" s="28"/>
      <c r="BI633" s="28"/>
      <c r="BJ633" s="28"/>
      <c r="BK633" s="28"/>
      <c r="BL633" s="28"/>
      <c r="BM633" s="28"/>
      <c r="BN633" s="28"/>
    </row>
    <row r="634" spans="2:66" x14ac:dyDescent="0.2">
      <c r="B634" s="3"/>
      <c r="C634" s="26"/>
      <c r="Z634" s="28"/>
      <c r="AB634" s="28">
        <v>38852</v>
      </c>
      <c r="AC634" s="26">
        <v>6.7969046462266869</v>
      </c>
      <c r="AD634" s="26">
        <v>8.4683954619124799E-2</v>
      </c>
      <c r="AE634" s="26">
        <f t="shared" si="14"/>
        <v>0.57558876461157926</v>
      </c>
      <c r="AH634" s="13"/>
      <c r="AI634" s="13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  <c r="BG634" s="28"/>
      <c r="BH634" s="28"/>
      <c r="BI634" s="28"/>
      <c r="BJ634" s="28"/>
      <c r="BK634" s="28"/>
      <c r="BL634" s="28"/>
      <c r="BM634" s="28"/>
      <c r="BN634" s="28"/>
    </row>
    <row r="635" spans="2:66" x14ac:dyDescent="0.2">
      <c r="B635" s="3"/>
      <c r="C635" s="26"/>
      <c r="Z635" s="28"/>
      <c r="AB635" s="28">
        <v>38883</v>
      </c>
      <c r="AC635" s="26">
        <v>7.5359064423601607</v>
      </c>
      <c r="AD635" s="26">
        <v>2.6337115072933549E-2</v>
      </c>
      <c r="AE635" s="26">
        <f t="shared" si="14"/>
        <v>0.19847403515130083</v>
      </c>
      <c r="AH635" s="13"/>
      <c r="AI635" s="13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</row>
    <row r="636" spans="2:66" x14ac:dyDescent="0.2">
      <c r="B636" s="3"/>
      <c r="C636" s="26"/>
      <c r="Z636" s="28"/>
      <c r="AB636" s="28">
        <v>38913</v>
      </c>
      <c r="AC636" s="26">
        <v>9.1305823718069927</v>
      </c>
      <c r="AD636" s="26">
        <v>8.4278768233387369E-2</v>
      </c>
      <c r="AE636" s="26">
        <f t="shared" si="14"/>
        <v>0.76951423554937393</v>
      </c>
      <c r="AH636" s="13"/>
      <c r="AI636" s="13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  <c r="BG636" s="28"/>
      <c r="BH636" s="28"/>
      <c r="BI636" s="28"/>
      <c r="BJ636" s="28"/>
      <c r="BK636" s="28"/>
      <c r="BL636" s="28"/>
      <c r="BM636" s="28"/>
      <c r="BN636" s="28"/>
    </row>
    <row r="637" spans="2:66" x14ac:dyDescent="0.2">
      <c r="B637" s="3"/>
      <c r="C637" s="26"/>
      <c r="Z637" s="28"/>
      <c r="AB637" s="28">
        <v>38944</v>
      </c>
      <c r="AC637" s="26">
        <v>7.9658655646872338</v>
      </c>
      <c r="AD637" s="26">
        <v>0.16410048622366288</v>
      </c>
      <c r="AE637" s="26">
        <f t="shared" si="14"/>
        <v>1.3072024123575079</v>
      </c>
      <c r="AH637" s="13"/>
      <c r="AI637" s="13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  <c r="BG637" s="28"/>
      <c r="BH637" s="28"/>
      <c r="BI637" s="28"/>
      <c r="BJ637" s="28"/>
      <c r="BK637" s="28"/>
      <c r="BL637" s="28"/>
      <c r="BM637" s="28"/>
      <c r="BN637" s="28"/>
    </row>
    <row r="638" spans="2:66" x14ac:dyDescent="0.2">
      <c r="B638" s="3"/>
      <c r="C638" s="26"/>
      <c r="Z638" s="28"/>
      <c r="AB638" s="28">
        <v>38975</v>
      </c>
      <c r="AC638" s="26">
        <v>7.8674864108305895</v>
      </c>
      <c r="AD638" s="26">
        <v>0.15923824959481361</v>
      </c>
      <c r="AE638" s="26">
        <f t="shared" si="14"/>
        <v>1.2528047647716458</v>
      </c>
      <c r="AH638" s="13"/>
      <c r="AI638" s="13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  <c r="BG638" s="28"/>
      <c r="BH638" s="28"/>
      <c r="BI638" s="28"/>
      <c r="BJ638" s="28"/>
      <c r="BK638" s="28"/>
      <c r="BL638" s="28"/>
      <c r="BM638" s="28"/>
      <c r="BN638" s="28"/>
    </row>
    <row r="639" spans="2:66" x14ac:dyDescent="0.2">
      <c r="B639" s="3"/>
      <c r="C639" s="26"/>
      <c r="Z639" s="28"/>
      <c r="AB639" s="28">
        <v>39005</v>
      </c>
      <c r="AC639" s="26">
        <v>7.1120096519854314</v>
      </c>
      <c r="AD639" s="26">
        <v>3.6466774716369534E-2</v>
      </c>
      <c r="AE639" s="26">
        <f t="shared" si="14"/>
        <v>0.25935205375959841</v>
      </c>
      <c r="AH639" s="13"/>
      <c r="AI639" s="13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  <c r="BG639" s="28"/>
      <c r="BH639" s="28"/>
      <c r="BI639" s="28"/>
      <c r="BJ639" s="28"/>
      <c r="BK639" s="28"/>
      <c r="BL639" s="28"/>
      <c r="BM639" s="28"/>
      <c r="BN639" s="28"/>
    </row>
    <row r="640" spans="2:66" x14ac:dyDescent="0.2">
      <c r="B640" s="3"/>
      <c r="C640" s="26"/>
      <c r="Z640" s="28"/>
      <c r="AB640" s="28">
        <v>39036</v>
      </c>
      <c r="AC640" s="26">
        <v>6.3313503345119866</v>
      </c>
      <c r="AD640" s="26">
        <v>3.6466774716369531E-3</v>
      </c>
      <c r="AE640" s="26">
        <f t="shared" si="14"/>
        <v>2.308839262990595E-2</v>
      </c>
      <c r="AH640" s="13"/>
      <c r="AI640" s="13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  <c r="BG640" s="28"/>
      <c r="BH640" s="28"/>
      <c r="BI640" s="28"/>
      <c r="BJ640" s="28"/>
      <c r="BK640" s="28"/>
      <c r="BL640" s="28"/>
      <c r="BM640" s="28"/>
      <c r="BN640" s="28"/>
    </row>
    <row r="641" spans="2:66" x14ac:dyDescent="0.2">
      <c r="B641" s="3"/>
      <c r="C641" s="26"/>
      <c r="Z641" s="28"/>
      <c r="AB641" s="28">
        <v>39066</v>
      </c>
      <c r="AC641" s="26">
        <v>4.9620571360103432</v>
      </c>
      <c r="AD641" s="26">
        <v>0.12358184764991896</v>
      </c>
      <c r="AE641" s="26">
        <f t="shared" si="14"/>
        <v>0.61322018901262343</v>
      </c>
      <c r="AH641" s="13"/>
      <c r="AI641" s="13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  <c r="BG641" s="28"/>
      <c r="BH641" s="28"/>
      <c r="BI641" s="28"/>
      <c r="BJ641" s="28"/>
      <c r="BK641" s="28"/>
      <c r="BL641" s="28"/>
      <c r="BM641" s="28"/>
      <c r="BN641" s="28"/>
    </row>
    <row r="642" spans="2:66" x14ac:dyDescent="0.2">
      <c r="B642" s="3"/>
      <c r="C642" s="26"/>
      <c r="Z642" s="28"/>
      <c r="AB642" s="28">
        <v>39097</v>
      </c>
      <c r="AC642" s="26">
        <v>6.3707152956802791</v>
      </c>
      <c r="AD642" s="26">
        <v>1.8104667609618104E-2</v>
      </c>
      <c r="AE642" s="26">
        <f t="shared" ref="AE642:AE705" si="15">AC642*AD642</f>
        <v>0.11533968286380138</v>
      </c>
      <c r="AH642" s="13"/>
      <c r="AI642" s="13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  <c r="BG642" s="28"/>
      <c r="BH642" s="28"/>
      <c r="BI642" s="28"/>
      <c r="BJ642" s="28"/>
      <c r="BK642" s="28"/>
      <c r="BL642" s="28"/>
      <c r="BM642" s="28"/>
      <c r="BN642" s="28"/>
    </row>
    <row r="643" spans="2:66" x14ac:dyDescent="0.2">
      <c r="B643" s="3"/>
      <c r="C643" s="26"/>
      <c r="Z643" s="28"/>
      <c r="AB643" s="28">
        <v>39128</v>
      </c>
      <c r="AC643" s="26">
        <v>8.3468544798184823</v>
      </c>
      <c r="AD643" s="26">
        <v>3.7057991513437055E-2</v>
      </c>
      <c r="AE643" s="26">
        <f t="shared" si="15"/>
        <v>0.30931766247700737</v>
      </c>
      <c r="AH643" s="13"/>
      <c r="AI643" s="13"/>
      <c r="AS643" s="28"/>
      <c r="AT643" s="28"/>
      <c r="AU643" s="28"/>
      <c r="AV643" s="28"/>
      <c r="AW643" s="28"/>
      <c r="AX643" s="28"/>
      <c r="AY643" s="28"/>
      <c r="AZ643" s="28"/>
      <c r="BA643" s="28"/>
      <c r="BB643" s="28"/>
      <c r="BC643" s="28"/>
      <c r="BD643" s="28"/>
      <c r="BE643" s="28"/>
      <c r="BF643" s="28"/>
      <c r="BG643" s="28"/>
      <c r="BH643" s="28"/>
      <c r="BI643" s="28"/>
      <c r="BJ643" s="28"/>
      <c r="BK643" s="28"/>
      <c r="BL643" s="28"/>
      <c r="BM643" s="28"/>
      <c r="BN643" s="28"/>
    </row>
    <row r="644" spans="2:66" x14ac:dyDescent="0.2">
      <c r="B644" s="3"/>
      <c r="C644" s="26"/>
      <c r="Z644" s="28"/>
      <c r="AB644" s="28">
        <v>39156</v>
      </c>
      <c r="AC644" s="26">
        <v>7.1615948452514218</v>
      </c>
      <c r="AD644" s="26">
        <v>7.9490806223479496E-2</v>
      </c>
      <c r="AE644" s="26">
        <f t="shared" si="15"/>
        <v>0.56928094809495045</v>
      </c>
      <c r="AH644" s="13"/>
      <c r="AI644" s="13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  <c r="BG644" s="28"/>
      <c r="BH644" s="28"/>
      <c r="BI644" s="28"/>
      <c r="BJ644" s="28"/>
      <c r="BK644" s="28"/>
      <c r="BL644" s="28"/>
      <c r="BM644" s="28"/>
      <c r="BN644" s="28"/>
    </row>
    <row r="645" spans="2:66" x14ac:dyDescent="0.2">
      <c r="B645" s="3"/>
      <c r="C645" s="26"/>
      <c r="Z645" s="28"/>
      <c r="AB645" s="28">
        <v>39187</v>
      </c>
      <c r="AC645" s="26">
        <v>6.8053594067218182</v>
      </c>
      <c r="AD645" s="26">
        <v>9.7312588401697306E-2</v>
      </c>
      <c r="AE645" s="26">
        <f t="shared" si="15"/>
        <v>0.66224713887193931</v>
      </c>
      <c r="AH645" s="13"/>
      <c r="AI645" s="13"/>
      <c r="AS645" s="28"/>
      <c r="AT645" s="28"/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  <c r="BG645" s="28"/>
      <c r="BH645" s="28"/>
      <c r="BI645" s="28"/>
      <c r="BJ645" s="28"/>
      <c r="BK645" s="28"/>
      <c r="BL645" s="28"/>
      <c r="BM645" s="28"/>
      <c r="BN645" s="28"/>
    </row>
    <row r="646" spans="2:66" x14ac:dyDescent="0.2">
      <c r="B646" s="3"/>
      <c r="C646" s="26"/>
      <c r="Z646" s="28"/>
      <c r="AB646" s="28">
        <v>39217</v>
      </c>
      <c r="AC646" s="26">
        <v>6.7969046462266869</v>
      </c>
      <c r="AD646" s="26">
        <v>0.22998585572843</v>
      </c>
      <c r="AE646" s="26">
        <f t="shared" si="15"/>
        <v>1.5631919313669864</v>
      </c>
      <c r="AH646" s="13"/>
      <c r="AI646" s="13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  <c r="BG646" s="28"/>
      <c r="BH646" s="28"/>
      <c r="BI646" s="28"/>
      <c r="BJ646" s="28"/>
      <c r="BK646" s="28"/>
      <c r="BL646" s="28"/>
      <c r="BM646" s="28"/>
      <c r="BN646" s="28"/>
    </row>
    <row r="647" spans="2:66" x14ac:dyDescent="0.2">
      <c r="B647" s="3"/>
      <c r="C647" s="26"/>
      <c r="Z647" s="28"/>
      <c r="AB647" s="28">
        <v>39248</v>
      </c>
      <c r="AC647" s="26">
        <v>7.7471078331119001</v>
      </c>
      <c r="AD647" s="26">
        <v>6.4497878359264488E-2</v>
      </c>
      <c r="AE647" s="26">
        <f t="shared" si="15"/>
        <v>0.4996720186561564</v>
      </c>
      <c r="AH647" s="13"/>
      <c r="AI647" s="13"/>
      <c r="AS647" s="28"/>
      <c r="AT647" s="28"/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  <c r="BG647" s="28"/>
      <c r="BH647" s="28"/>
      <c r="BI647" s="28"/>
      <c r="BJ647" s="28"/>
      <c r="BK647" s="28"/>
      <c r="BL647" s="28"/>
      <c r="BM647" s="28"/>
      <c r="BN647" s="28"/>
    </row>
    <row r="648" spans="2:66" x14ac:dyDescent="0.2">
      <c r="B648" s="3"/>
      <c r="C648" s="26"/>
      <c r="Z648" s="28"/>
      <c r="AB648" s="28">
        <v>39278</v>
      </c>
      <c r="AC648" s="26">
        <v>6.0654265717906215</v>
      </c>
      <c r="AD648" s="26">
        <v>3.4512022630834513E-2</v>
      </c>
      <c r="AE648" s="26">
        <f t="shared" si="15"/>
        <v>0.20933013911130294</v>
      </c>
      <c r="AH648" s="13"/>
      <c r="AI648" s="13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  <c r="BG648" s="28"/>
      <c r="BH648" s="28"/>
      <c r="BI648" s="28"/>
      <c r="BJ648" s="28"/>
      <c r="BK648" s="28"/>
      <c r="BL648" s="28"/>
      <c r="BM648" s="28"/>
      <c r="BN648" s="28"/>
    </row>
    <row r="649" spans="2:66" x14ac:dyDescent="0.2">
      <c r="B649" s="3"/>
      <c r="C649" s="26"/>
      <c r="Z649" s="28"/>
      <c r="AB649" s="28">
        <v>39309</v>
      </c>
      <c r="AC649" s="26">
        <v>5.8413758380952361</v>
      </c>
      <c r="AD649" s="26">
        <v>0.16407355021216405</v>
      </c>
      <c r="AE649" s="26">
        <f t="shared" si="15"/>
        <v>0.95841527187984055</v>
      </c>
      <c r="AH649" s="13"/>
      <c r="AI649" s="13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  <c r="BG649" s="28"/>
      <c r="BH649" s="28"/>
      <c r="BI649" s="28"/>
      <c r="BJ649" s="28"/>
      <c r="BK649" s="28"/>
      <c r="BL649" s="28"/>
      <c r="BM649" s="28"/>
      <c r="BN649" s="28"/>
    </row>
    <row r="650" spans="2:66" x14ac:dyDescent="0.2">
      <c r="B650" s="3"/>
      <c r="C650" s="26"/>
      <c r="Z650" s="28"/>
      <c r="AB650" s="28">
        <v>39340</v>
      </c>
      <c r="AC650" s="26">
        <v>7.2506207816016035</v>
      </c>
      <c r="AD650" s="26">
        <v>8.7694483734087697E-2</v>
      </c>
      <c r="AE650" s="26">
        <f t="shared" si="15"/>
        <v>0.63583944619420008</v>
      </c>
      <c r="AH650" s="13"/>
      <c r="AI650" s="13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  <c r="BG650" s="28"/>
      <c r="BH650" s="28"/>
      <c r="BI650" s="28"/>
      <c r="BJ650" s="28"/>
      <c r="BK650" s="28"/>
      <c r="BL650" s="28"/>
      <c r="BM650" s="28"/>
      <c r="BN650" s="28"/>
    </row>
    <row r="651" spans="2:66" x14ac:dyDescent="0.2">
      <c r="B651" s="3"/>
      <c r="C651" s="26"/>
      <c r="Z651" s="28"/>
      <c r="AB651" s="28">
        <v>39370</v>
      </c>
      <c r="AC651" s="26">
        <v>4.8465457489312884</v>
      </c>
      <c r="AD651" s="26">
        <v>0.12729844413012728</v>
      </c>
      <c r="AE651" s="26">
        <f t="shared" si="15"/>
        <v>0.61695773324443548</v>
      </c>
      <c r="AH651" s="13"/>
      <c r="AI651" s="13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</row>
    <row r="652" spans="2:66" x14ac:dyDescent="0.2">
      <c r="B652" s="3"/>
      <c r="C652" s="26"/>
      <c r="Z652" s="28"/>
      <c r="AB652" s="28">
        <v>39401</v>
      </c>
      <c r="AC652" s="26">
        <v>4.9890868922057434</v>
      </c>
      <c r="AD652" s="26">
        <v>1.4144271570014145E-3</v>
      </c>
      <c r="AE652" s="26">
        <f t="shared" si="15"/>
        <v>7.056699988975592E-3</v>
      </c>
      <c r="AH652" s="13"/>
      <c r="AI652" s="13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</row>
    <row r="653" spans="2:66" x14ac:dyDescent="0.2">
      <c r="B653" s="3"/>
      <c r="C653" s="26"/>
      <c r="Z653" s="28"/>
      <c r="AB653" s="28">
        <v>39431</v>
      </c>
      <c r="AC653" s="26">
        <v>4.772425161580661</v>
      </c>
      <c r="AD653" s="26">
        <v>5.9123055162659116E-2</v>
      </c>
      <c r="AE653" s="26">
        <f t="shared" si="15"/>
        <v>0.28216035608779577</v>
      </c>
      <c r="AH653" s="13"/>
      <c r="AI653" s="13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</row>
    <row r="654" spans="2:66" x14ac:dyDescent="0.2">
      <c r="B654" s="3"/>
      <c r="C654" s="26"/>
      <c r="Z654" s="28"/>
      <c r="AB654" s="28">
        <v>39462</v>
      </c>
      <c r="AC654" s="26">
        <v>6.8691748622495856</v>
      </c>
      <c r="AD654" s="26">
        <v>1.2607449856733524E-2</v>
      </c>
      <c r="AE654" s="26">
        <f t="shared" si="15"/>
        <v>8.6602777632946062E-2</v>
      </c>
      <c r="AH654" s="13"/>
      <c r="AI654" s="13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</row>
    <row r="655" spans="2:66" x14ac:dyDescent="0.2">
      <c r="B655" s="3"/>
      <c r="C655" s="26"/>
      <c r="Z655" s="28"/>
      <c r="AB655" s="28">
        <v>39493</v>
      </c>
      <c r="AC655" s="26">
        <v>9.2544374341727078</v>
      </c>
      <c r="AD655" s="26">
        <v>1.5759312320916909E-2</v>
      </c>
      <c r="AE655" s="26">
        <f t="shared" si="15"/>
        <v>0.14584356987951261</v>
      </c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  <c r="BM655" s="28"/>
      <c r="BN655" s="28"/>
    </row>
    <row r="656" spans="2:66" x14ac:dyDescent="0.2">
      <c r="B656" s="3"/>
      <c r="C656" s="26"/>
      <c r="Z656" s="28"/>
      <c r="AB656" s="28">
        <v>39522</v>
      </c>
      <c r="AC656" s="26">
        <v>4.966932430030174</v>
      </c>
      <c r="AD656" s="26">
        <v>3.2378223495702005E-2</v>
      </c>
      <c r="AE656" s="26">
        <f t="shared" si="15"/>
        <v>0.16082044830756723</v>
      </c>
      <c r="AH656" s="13"/>
      <c r="AI656" s="13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  <c r="BG656" s="28"/>
      <c r="BH656" s="28"/>
      <c r="BI656" s="28"/>
      <c r="BJ656" s="28"/>
      <c r="BK656" s="28"/>
      <c r="BL656" s="28"/>
      <c r="BM656" s="28"/>
      <c r="BN656" s="28"/>
    </row>
    <row r="657" spans="2:66" x14ac:dyDescent="0.2">
      <c r="B657" s="3"/>
      <c r="C657" s="26"/>
      <c r="Z657" s="28"/>
      <c r="AB657" s="28">
        <v>39553</v>
      </c>
      <c r="AC657" s="26">
        <v>8.6110267021373925</v>
      </c>
      <c r="AD657" s="26">
        <v>0.10888252148997135</v>
      </c>
      <c r="AE657" s="26">
        <f t="shared" si="15"/>
        <v>0.93759029994619181</v>
      </c>
      <c r="AH657" s="13"/>
      <c r="AI657" s="13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  <c r="BG657" s="28"/>
      <c r="BH657" s="28"/>
      <c r="BI657" s="28"/>
      <c r="BJ657" s="28"/>
      <c r="BK657" s="28"/>
      <c r="BL657" s="28"/>
      <c r="BM657" s="28"/>
      <c r="BN657" s="28"/>
    </row>
    <row r="658" spans="2:66" x14ac:dyDescent="0.2">
      <c r="B658" s="3"/>
      <c r="C658" s="26"/>
      <c r="Z658" s="28"/>
      <c r="AB658" s="28">
        <v>39583</v>
      </c>
      <c r="AC658" s="26">
        <v>8.9797200112175553</v>
      </c>
      <c r="AD658" s="26">
        <v>0.1180515759312321</v>
      </c>
      <c r="AE658" s="26">
        <f t="shared" si="15"/>
        <v>1.0600700987454537</v>
      </c>
      <c r="AH658" s="13"/>
      <c r="AI658" s="13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  <c r="BG658" s="28"/>
      <c r="BH658" s="28"/>
      <c r="BI658" s="28"/>
      <c r="BJ658" s="28"/>
      <c r="BK658" s="28"/>
      <c r="BL658" s="28"/>
      <c r="BM658" s="28"/>
      <c r="BN658" s="28"/>
    </row>
    <row r="659" spans="2:66" x14ac:dyDescent="0.2">
      <c r="B659" s="3"/>
      <c r="C659" s="26"/>
      <c r="Z659" s="28"/>
      <c r="AB659" s="28">
        <v>39614</v>
      </c>
      <c r="AC659" s="26">
        <v>7.4547353767756555</v>
      </c>
      <c r="AD659" s="26">
        <v>0.24613180515759314</v>
      </c>
      <c r="AE659" s="26">
        <f t="shared" si="15"/>
        <v>1.8348474752579624</v>
      </c>
      <c r="AH659" s="13"/>
      <c r="AI659" s="13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  <c r="BG659" s="28"/>
      <c r="BH659" s="28"/>
      <c r="BI659" s="28"/>
      <c r="BJ659" s="28"/>
      <c r="BK659" s="28"/>
      <c r="BL659" s="28"/>
      <c r="BM659" s="28"/>
      <c r="BN659" s="28"/>
    </row>
    <row r="660" spans="2:66" x14ac:dyDescent="0.2">
      <c r="B660" s="3"/>
      <c r="C660" s="26"/>
      <c r="Z660" s="28"/>
      <c r="AB660" s="28">
        <v>39644</v>
      </c>
      <c r="AC660" s="26">
        <v>7.3763091480802778</v>
      </c>
      <c r="AD660" s="26">
        <v>0.1025787965616046</v>
      </c>
      <c r="AE660" s="26">
        <f t="shared" si="15"/>
        <v>0.75665291547642977</v>
      </c>
      <c r="AH660" s="13"/>
      <c r="AI660" s="13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  <c r="BG660" s="28"/>
      <c r="BH660" s="28"/>
      <c r="BI660" s="28"/>
      <c r="BJ660" s="28"/>
      <c r="BK660" s="28"/>
      <c r="BL660" s="28"/>
      <c r="BM660" s="28"/>
      <c r="BN660" s="28"/>
    </row>
    <row r="661" spans="2:66" x14ac:dyDescent="0.2">
      <c r="B661" s="3"/>
      <c r="C661" s="26"/>
      <c r="Z661" s="28"/>
      <c r="AB661" s="28">
        <v>39675</v>
      </c>
      <c r="AC661" s="26">
        <v>4.8934473876461038</v>
      </c>
      <c r="AD661" s="26">
        <v>5.1002865329512898E-2</v>
      </c>
      <c r="AE661" s="26">
        <f t="shared" si="15"/>
        <v>0.24957983810917092</v>
      </c>
      <c r="AH661" s="13"/>
      <c r="AI661" s="13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  <c r="BG661" s="28"/>
      <c r="BH661" s="28"/>
      <c r="BI661" s="28"/>
      <c r="BJ661" s="28"/>
      <c r="BK661" s="28"/>
      <c r="BL661" s="28"/>
      <c r="BM661" s="28"/>
      <c r="BN661" s="28"/>
    </row>
    <row r="662" spans="2:66" x14ac:dyDescent="0.2">
      <c r="B662" s="3"/>
      <c r="C662" s="26"/>
      <c r="Z662" s="28"/>
      <c r="AB662" s="28">
        <v>39706</v>
      </c>
      <c r="AC662" s="26">
        <v>9.2922592090574376</v>
      </c>
      <c r="AD662" s="26">
        <v>0.1174785100286533</v>
      </c>
      <c r="AE662" s="26">
        <f t="shared" si="15"/>
        <v>1.0916407666801002</v>
      </c>
      <c r="AH662" s="13"/>
      <c r="AI662" s="13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  <c r="BG662" s="28"/>
      <c r="BH662" s="28"/>
      <c r="BI662" s="28"/>
      <c r="BJ662" s="28"/>
      <c r="BK662" s="28"/>
      <c r="BL662" s="28"/>
      <c r="BM662" s="28"/>
      <c r="BN662" s="28"/>
    </row>
    <row r="663" spans="2:66" x14ac:dyDescent="0.2">
      <c r="B663" s="3"/>
      <c r="C663" s="26"/>
      <c r="Z663" s="28"/>
      <c r="AB663" s="28">
        <v>39736</v>
      </c>
      <c r="AC663" s="26">
        <v>6.1277084985617334</v>
      </c>
      <c r="AD663" s="26">
        <v>0.13724928366762179</v>
      </c>
      <c r="AE663" s="26">
        <f t="shared" si="15"/>
        <v>0.8410236019515962</v>
      </c>
      <c r="AH663" s="13"/>
      <c r="AI663" s="13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  <c r="BG663" s="28"/>
      <c r="BH663" s="28"/>
      <c r="BI663" s="28"/>
      <c r="BJ663" s="28"/>
      <c r="BK663" s="28"/>
      <c r="BL663" s="28"/>
      <c r="BM663" s="28"/>
      <c r="BN663" s="28"/>
    </row>
    <row r="664" spans="2:66" x14ac:dyDescent="0.2">
      <c r="B664" s="3"/>
      <c r="C664" s="26"/>
      <c r="Z664" s="28"/>
      <c r="AB664" s="28">
        <v>39767</v>
      </c>
      <c r="AC664" s="26">
        <v>4.9041765361731748</v>
      </c>
      <c r="AD664" s="26">
        <v>3.4957020057306588E-2</v>
      </c>
      <c r="AE664" s="26">
        <f t="shared" si="15"/>
        <v>0.17143539753957801</v>
      </c>
      <c r="AH664" s="13"/>
      <c r="AI664" s="13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  <c r="BG664" s="28"/>
      <c r="BH664" s="28"/>
      <c r="BI664" s="28"/>
      <c r="BJ664" s="28"/>
      <c r="BK664" s="28"/>
      <c r="BL664" s="28"/>
      <c r="BM664" s="28"/>
      <c r="BN664" s="28"/>
    </row>
    <row r="665" spans="2:66" x14ac:dyDescent="0.2">
      <c r="B665" s="3"/>
      <c r="C665" s="26"/>
      <c r="Z665" s="28"/>
      <c r="AB665" s="28">
        <v>39797</v>
      </c>
      <c r="AC665" s="26">
        <v>6.3067256194538004</v>
      </c>
      <c r="AD665" s="26">
        <v>2.2922636103151865E-2</v>
      </c>
      <c r="AE665" s="26">
        <f t="shared" si="15"/>
        <v>0.1445667763771645</v>
      </c>
      <c r="AH665" s="13"/>
      <c r="AI665" s="13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  <c r="BG665" s="28"/>
      <c r="BH665" s="28"/>
      <c r="BI665" s="28"/>
      <c r="BJ665" s="28"/>
      <c r="BK665" s="28"/>
      <c r="BL665" s="28"/>
      <c r="BM665" s="28"/>
      <c r="BN665" s="28"/>
    </row>
    <row r="666" spans="2:66" x14ac:dyDescent="0.2">
      <c r="B666" s="3"/>
      <c r="C666" s="26"/>
      <c r="Z666" s="28"/>
      <c r="AB666" s="28">
        <v>39828</v>
      </c>
      <c r="AC666" s="26">
        <v>7.7560263388439994</v>
      </c>
      <c r="AD666" s="26">
        <v>1.6464471403812825E-2</v>
      </c>
      <c r="AE666" s="26">
        <f t="shared" si="15"/>
        <v>0.1276988738631161</v>
      </c>
      <c r="AH666" s="13"/>
      <c r="AI666" s="13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  <c r="AU666" s="28"/>
      <c r="AV666" s="28"/>
      <c r="AW666" s="28"/>
      <c r="AX666" s="28"/>
      <c r="AY666" s="28"/>
      <c r="AZ666" s="28"/>
      <c r="BA666" s="28"/>
      <c r="BB666" s="28"/>
      <c r="BC666" s="28"/>
      <c r="BD666" s="28"/>
      <c r="BE666" s="28"/>
      <c r="BF666" s="28"/>
      <c r="BG666" s="28"/>
      <c r="BH666" s="28"/>
      <c r="BI666" s="28"/>
      <c r="BJ666" s="28"/>
      <c r="BK666" s="28"/>
      <c r="BL666" s="28"/>
      <c r="BM666" s="28"/>
      <c r="BN666" s="28"/>
    </row>
    <row r="667" spans="2:66" x14ac:dyDescent="0.2">
      <c r="B667" s="3"/>
      <c r="C667" s="26"/>
      <c r="Z667" s="28"/>
      <c r="AB667" s="28">
        <v>39859</v>
      </c>
      <c r="AC667" s="26">
        <v>8.3973009646278225</v>
      </c>
      <c r="AD667" s="26">
        <v>2.7729636048526865E-2</v>
      </c>
      <c r="AE667" s="26">
        <f t="shared" si="15"/>
        <v>0.23285409953907307</v>
      </c>
      <c r="AH667" s="13"/>
      <c r="AI667" s="13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  <c r="BG667" s="28"/>
      <c r="BH667" s="28"/>
      <c r="BI667" s="28"/>
      <c r="BJ667" s="28"/>
      <c r="BK667" s="28"/>
      <c r="BL667" s="28"/>
      <c r="BM667" s="28"/>
      <c r="BN667" s="28"/>
    </row>
    <row r="668" spans="2:66" x14ac:dyDescent="0.2">
      <c r="B668" s="3"/>
      <c r="C668" s="26"/>
      <c r="Z668" s="28"/>
      <c r="AB668" s="28">
        <v>39887</v>
      </c>
      <c r="AC668" s="26">
        <v>7.4687836269346288</v>
      </c>
      <c r="AD668" s="26">
        <v>7.7989601386481804E-3</v>
      </c>
      <c r="AE668" s="26">
        <f t="shared" si="15"/>
        <v>5.8248745790651354E-2</v>
      </c>
      <c r="AH668" s="13"/>
      <c r="AI668" s="13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  <c r="AU668" s="28"/>
      <c r="AV668" s="28"/>
      <c r="AW668" s="28"/>
      <c r="AX668" s="28"/>
      <c r="AY668" s="28"/>
      <c r="AZ668" s="28"/>
      <c r="BA668" s="28"/>
      <c r="BB668" s="28"/>
      <c r="BC668" s="28"/>
      <c r="BD668" s="28"/>
      <c r="BE668" s="28"/>
      <c r="BF668" s="28"/>
      <c r="BG668" s="28"/>
      <c r="BH668" s="28"/>
      <c r="BI668" s="28"/>
      <c r="BJ668" s="28"/>
      <c r="BK668" s="28"/>
      <c r="BL668" s="28"/>
      <c r="BM668" s="28"/>
      <c r="BN668" s="28"/>
    </row>
    <row r="669" spans="2:66" x14ac:dyDescent="0.2">
      <c r="B669" s="3"/>
      <c r="C669" s="26"/>
      <c r="Z669" s="28"/>
      <c r="AB669" s="28">
        <v>39918</v>
      </c>
      <c r="AC669" s="26">
        <v>8.3667518396528067</v>
      </c>
      <c r="AD669" s="26">
        <v>6.5857885615251299E-2</v>
      </c>
      <c r="AE669" s="26">
        <f t="shared" si="15"/>
        <v>0.55101658562704792</v>
      </c>
      <c r="AH669" s="13"/>
      <c r="AI669" s="13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  <c r="AU669" s="28"/>
      <c r="AV669" s="28"/>
      <c r="AW669" s="28"/>
      <c r="AX669" s="28"/>
      <c r="AY669" s="28"/>
      <c r="AZ669" s="28"/>
      <c r="BA669" s="28"/>
      <c r="BB669" s="28"/>
      <c r="BC669" s="28"/>
      <c r="BD669" s="28"/>
      <c r="BE669" s="28"/>
      <c r="BF669" s="28"/>
      <c r="BG669" s="28"/>
      <c r="BH669" s="28"/>
      <c r="BI669" s="28"/>
      <c r="BJ669" s="28"/>
      <c r="BK669" s="28"/>
      <c r="BL669" s="28"/>
      <c r="BM669" s="28"/>
      <c r="BN669" s="28"/>
    </row>
    <row r="670" spans="2:66" x14ac:dyDescent="0.2">
      <c r="B670" s="3"/>
      <c r="C670" s="26"/>
      <c r="Z670" s="28"/>
      <c r="AB670" s="28">
        <v>39948</v>
      </c>
      <c r="AC670" s="26">
        <v>9.2357533358318449</v>
      </c>
      <c r="AD670" s="26">
        <v>5.0693240901213174E-2</v>
      </c>
      <c r="AE670" s="26">
        <f t="shared" si="15"/>
        <v>0.46819026875750691</v>
      </c>
      <c r="AH670" s="13"/>
      <c r="AI670" s="13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  <c r="BG670" s="28"/>
      <c r="BH670" s="28"/>
      <c r="BI670" s="28"/>
      <c r="BJ670" s="28"/>
      <c r="BK670" s="28"/>
      <c r="BL670" s="28"/>
      <c r="BM670" s="28"/>
      <c r="BN670" s="28"/>
    </row>
    <row r="671" spans="2:66" x14ac:dyDescent="0.2">
      <c r="B671" s="3"/>
      <c r="C671" s="26"/>
      <c r="Z671" s="28"/>
      <c r="AB671" s="28">
        <v>39979</v>
      </c>
      <c r="AC671" s="26">
        <v>7.0655934368334847</v>
      </c>
      <c r="AD671" s="26">
        <v>0.26776429809358754</v>
      </c>
      <c r="AE671" s="26">
        <f t="shared" si="15"/>
        <v>1.8919136672283769</v>
      </c>
      <c r="AH671" s="13"/>
      <c r="AI671" s="13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  <c r="AU671" s="28"/>
      <c r="AV671" s="28"/>
      <c r="AW671" s="28"/>
      <c r="AX671" s="28"/>
      <c r="AY671" s="28"/>
      <c r="AZ671" s="28"/>
      <c r="BA671" s="28"/>
      <c r="BB671" s="28"/>
      <c r="BC671" s="28"/>
      <c r="BD671" s="28"/>
      <c r="BE671" s="28"/>
      <c r="BF671" s="28"/>
      <c r="BG671" s="28"/>
      <c r="BH671" s="28"/>
      <c r="BI671" s="28"/>
      <c r="BJ671" s="28"/>
      <c r="BK671" s="28"/>
      <c r="BL671" s="28"/>
      <c r="BM671" s="28"/>
      <c r="BN671" s="28"/>
    </row>
    <row r="672" spans="2:66" x14ac:dyDescent="0.2">
      <c r="B672" s="3"/>
      <c r="C672" s="26"/>
      <c r="Z672" s="28"/>
      <c r="AB672" s="28">
        <v>40009</v>
      </c>
      <c r="AC672" s="26">
        <v>8.1725311422848588</v>
      </c>
      <c r="AD672" s="26">
        <v>7.9722703639514739E-2</v>
      </c>
      <c r="AE672" s="26">
        <f t="shared" si="15"/>
        <v>0.65153627824108062</v>
      </c>
      <c r="AH672" s="13"/>
      <c r="AI672" s="13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  <c r="BG672" s="28"/>
      <c r="BH672" s="28"/>
      <c r="BI672" s="28"/>
      <c r="BJ672" s="28"/>
      <c r="BK672" s="28"/>
      <c r="BL672" s="28"/>
      <c r="BM672" s="28"/>
      <c r="BN672" s="28"/>
    </row>
    <row r="673" spans="2:66" x14ac:dyDescent="0.2">
      <c r="B673" s="3"/>
      <c r="C673" s="26"/>
      <c r="Z673" s="28"/>
      <c r="AB673" s="28">
        <v>40040</v>
      </c>
      <c r="AC673" s="26">
        <v>8.5658382814271814</v>
      </c>
      <c r="AD673" s="26">
        <v>0.13864818024263434</v>
      </c>
      <c r="AE673" s="26">
        <f t="shared" si="15"/>
        <v>1.187637889972573</v>
      </c>
      <c r="AH673" s="13"/>
      <c r="AI673" s="13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  <c r="AU673" s="28"/>
      <c r="AV673" s="28"/>
      <c r="AW673" s="28"/>
      <c r="AX673" s="28"/>
      <c r="AY673" s="28"/>
      <c r="AZ673" s="28"/>
      <c r="BA673" s="28"/>
      <c r="BB673" s="28"/>
      <c r="BC673" s="28"/>
      <c r="BD673" s="28"/>
      <c r="BE673" s="28"/>
      <c r="BF673" s="28"/>
      <c r="BG673" s="28"/>
      <c r="BH673" s="28"/>
      <c r="BI673" s="28"/>
      <c r="BJ673" s="28"/>
      <c r="BK673" s="28"/>
      <c r="BL673" s="28"/>
      <c r="BM673" s="28"/>
      <c r="BN673" s="28"/>
    </row>
    <row r="674" spans="2:66" x14ac:dyDescent="0.2">
      <c r="B674" s="3"/>
      <c r="C674" s="26"/>
      <c r="Z674" s="28"/>
      <c r="AB674" s="28">
        <v>40071</v>
      </c>
      <c r="AC674" s="26">
        <v>8.9827394722008727</v>
      </c>
      <c r="AD674" s="26">
        <v>5.415944540727903E-2</v>
      </c>
      <c r="AE674" s="26">
        <f t="shared" si="15"/>
        <v>0.48650018805247364</v>
      </c>
      <c r="AH674" s="13"/>
      <c r="AI674" s="13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  <c r="BG674" s="28"/>
      <c r="BH674" s="28"/>
      <c r="BI674" s="28"/>
      <c r="BJ674" s="28"/>
      <c r="BK674" s="28"/>
      <c r="BL674" s="28"/>
      <c r="BM674" s="28"/>
      <c r="BN674" s="28"/>
    </row>
    <row r="675" spans="2:66" x14ac:dyDescent="0.2">
      <c r="B675" s="3"/>
      <c r="C675" s="26"/>
      <c r="Z675" s="28"/>
      <c r="AB675" s="28">
        <v>40101</v>
      </c>
      <c r="AC675" s="26">
        <v>5.4079958148767266</v>
      </c>
      <c r="AD675" s="26">
        <v>0.1837088388214905</v>
      </c>
      <c r="AE675" s="26">
        <f t="shared" si="15"/>
        <v>0.9934966315024838</v>
      </c>
      <c r="AH675" s="13"/>
      <c r="AI675" s="13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  <c r="AU675" s="28"/>
      <c r="AV675" s="28"/>
      <c r="AW675" s="28"/>
      <c r="AX675" s="28"/>
      <c r="AY675" s="28"/>
      <c r="AZ675" s="28"/>
      <c r="BA675" s="28"/>
      <c r="BB675" s="28"/>
      <c r="BC675" s="28"/>
      <c r="BD675" s="28"/>
      <c r="BE675" s="28"/>
      <c r="BF675" s="28"/>
      <c r="BG675" s="28"/>
      <c r="BH675" s="28"/>
      <c r="BI675" s="28"/>
      <c r="BJ675" s="28"/>
      <c r="BK675" s="28"/>
      <c r="BL675" s="28"/>
      <c r="BM675" s="28"/>
      <c r="BN675" s="28"/>
    </row>
    <row r="676" spans="2:66" x14ac:dyDescent="0.2">
      <c r="B676" s="3"/>
      <c r="C676" s="26"/>
      <c r="Z676" s="28"/>
      <c r="AB676" s="28">
        <v>40132</v>
      </c>
      <c r="AC676" s="26">
        <v>5.5945122642860268</v>
      </c>
      <c r="AD676" s="26">
        <v>2.5996533795493936E-3</v>
      </c>
      <c r="AE676" s="26">
        <f t="shared" si="15"/>
        <v>1.4543792714781699E-2</v>
      </c>
      <c r="AH676" s="13"/>
      <c r="AI676" s="13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  <c r="AU676" s="28"/>
      <c r="AV676" s="28"/>
      <c r="AW676" s="28"/>
      <c r="AX676" s="28"/>
      <c r="AY676" s="28"/>
      <c r="AZ676" s="28"/>
      <c r="BA676" s="28"/>
      <c r="BB676" s="28"/>
      <c r="BC676" s="28"/>
      <c r="BD676" s="28"/>
      <c r="BE676" s="28"/>
      <c r="BF676" s="28"/>
      <c r="BG676" s="28"/>
      <c r="BH676" s="28"/>
      <c r="BI676" s="28"/>
      <c r="BJ676" s="28"/>
      <c r="BK676" s="28"/>
      <c r="BL676" s="28"/>
      <c r="BM676" s="28"/>
      <c r="BN676" s="28"/>
    </row>
    <row r="677" spans="2:66" x14ac:dyDescent="0.2">
      <c r="B677" s="3"/>
      <c r="C677" s="26"/>
      <c r="Z677" s="28"/>
      <c r="AB677" s="28">
        <v>40162</v>
      </c>
      <c r="AC677" s="26">
        <v>4.6915022798461328</v>
      </c>
      <c r="AD677" s="26">
        <v>0.1048526863084922</v>
      </c>
      <c r="AE677" s="26">
        <f t="shared" si="15"/>
        <v>0.49191661686428256</v>
      </c>
      <c r="AH677" s="13"/>
      <c r="AI677" s="13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  <c r="BG677" s="28"/>
      <c r="BH677" s="28"/>
      <c r="BI677" s="28"/>
      <c r="BJ677" s="28"/>
      <c r="BK677" s="28"/>
      <c r="BL677" s="28"/>
      <c r="BM677" s="28"/>
      <c r="BN677" s="28"/>
    </row>
    <row r="678" spans="2:66" x14ac:dyDescent="0.2">
      <c r="B678" s="3"/>
      <c r="C678" s="26"/>
      <c r="Z678" s="28"/>
      <c r="AB678" s="28">
        <v>40193</v>
      </c>
      <c r="AC678" s="26">
        <v>8.4930339447178351</v>
      </c>
      <c r="AD678" s="26">
        <v>2.3823358512492735E-2</v>
      </c>
      <c r="AE678" s="26">
        <f t="shared" si="15"/>
        <v>0.20233259252378338</v>
      </c>
      <c r="AH678" s="13"/>
      <c r="AI678" s="13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  <c r="BG678" s="28"/>
      <c r="BH678" s="28"/>
      <c r="BI678" s="28"/>
      <c r="BJ678" s="28"/>
      <c r="BK678" s="28"/>
      <c r="BL678" s="28"/>
      <c r="BM678" s="28"/>
      <c r="BN678" s="28"/>
    </row>
    <row r="679" spans="2:66" x14ac:dyDescent="0.2">
      <c r="B679" s="3"/>
      <c r="C679" s="26"/>
      <c r="Z679" s="28"/>
      <c r="AB679" s="28">
        <v>40224</v>
      </c>
      <c r="AC679" s="26">
        <v>9.59706320646686</v>
      </c>
      <c r="AD679" s="26">
        <v>2.8762347472399766E-2</v>
      </c>
      <c r="AE679" s="26">
        <f t="shared" si="15"/>
        <v>0.27603406665898289</v>
      </c>
      <c r="AH679" s="13"/>
      <c r="AI679" s="13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  <c r="BG679" s="28"/>
      <c r="BH679" s="28"/>
      <c r="BI679" s="28"/>
      <c r="BJ679" s="28"/>
      <c r="BK679" s="28"/>
      <c r="BL679" s="28"/>
      <c r="BM679" s="28"/>
      <c r="BN679" s="28"/>
    </row>
    <row r="680" spans="2:66" x14ac:dyDescent="0.2">
      <c r="B680" s="3"/>
      <c r="C680" s="26"/>
      <c r="Z680" s="28"/>
      <c r="AB680" s="28">
        <v>40252</v>
      </c>
      <c r="AC680" s="26">
        <v>6.2956935241969019</v>
      </c>
      <c r="AD680" s="26">
        <v>5.1423590935502611E-2</v>
      </c>
      <c r="AE680" s="26">
        <f t="shared" si="15"/>
        <v>0.3237471684435943</v>
      </c>
      <c r="AH680" s="13"/>
      <c r="AI680" s="13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  <c r="BG680" s="28"/>
      <c r="BH680" s="28"/>
      <c r="BI680" s="28"/>
      <c r="BJ680" s="28"/>
      <c r="BK680" s="28"/>
      <c r="BL680" s="28"/>
      <c r="BM680" s="28"/>
      <c r="BN680" s="28"/>
    </row>
    <row r="681" spans="2:66" x14ac:dyDescent="0.2">
      <c r="B681" s="3"/>
      <c r="C681" s="26"/>
      <c r="Z681" s="28"/>
      <c r="AB681" s="28">
        <v>40283</v>
      </c>
      <c r="AC681" s="26">
        <v>11.427867682985694</v>
      </c>
      <c r="AD681" s="26">
        <v>7.3503776873910506E-2</v>
      </c>
      <c r="AE681" s="26">
        <f t="shared" si="15"/>
        <v>0.83999143631475304</v>
      </c>
      <c r="AH681" s="13"/>
      <c r="AI681" s="13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  <c r="AU681" s="28"/>
      <c r="AV681" s="28"/>
      <c r="AW681" s="28"/>
      <c r="AX681" s="28"/>
      <c r="AY681" s="28"/>
      <c r="AZ681" s="28"/>
      <c r="BA681" s="28"/>
      <c r="BB681" s="28"/>
      <c r="BC681" s="28"/>
      <c r="BD681" s="28"/>
      <c r="BE681" s="28"/>
      <c r="BF681" s="28"/>
      <c r="BG681" s="28"/>
      <c r="BH681" s="28"/>
      <c r="BI681" s="28"/>
      <c r="BJ681" s="28"/>
      <c r="BK681" s="28"/>
      <c r="BL681" s="28"/>
      <c r="BM681" s="28"/>
      <c r="BN681" s="28"/>
    </row>
    <row r="682" spans="2:66" x14ac:dyDescent="0.2">
      <c r="B682" s="3"/>
      <c r="C682" s="26"/>
      <c r="Z682" s="28"/>
      <c r="AB682" s="28">
        <v>40313</v>
      </c>
      <c r="AC682" s="26">
        <v>12.085788921862971</v>
      </c>
      <c r="AD682" s="26">
        <v>0.10749564206856478</v>
      </c>
      <c r="AE682" s="26">
        <f t="shared" si="15"/>
        <v>1.2991696400608073</v>
      </c>
      <c r="AH682" s="13"/>
      <c r="AI682" s="13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8"/>
      <c r="AV682" s="28"/>
      <c r="AW682" s="28"/>
      <c r="AX682" s="28"/>
      <c r="AY682" s="28"/>
      <c r="AZ682" s="28"/>
      <c r="BA682" s="28"/>
      <c r="BB682" s="28"/>
      <c r="BC682" s="28"/>
      <c r="BD682" s="28"/>
      <c r="BE682" s="28"/>
      <c r="BF682" s="28"/>
      <c r="BG682" s="28"/>
      <c r="BH682" s="28"/>
      <c r="BI682" s="28"/>
      <c r="BJ682" s="28"/>
      <c r="BK682" s="28"/>
      <c r="BL682" s="28"/>
      <c r="BM682" s="28"/>
      <c r="BN682" s="28"/>
    </row>
    <row r="683" spans="2:66" x14ac:dyDescent="0.2">
      <c r="B683" s="3"/>
      <c r="C683" s="26"/>
      <c r="Z683" s="28"/>
      <c r="AB683" s="28">
        <v>40344</v>
      </c>
      <c r="AC683" s="26">
        <v>7.346560206507057</v>
      </c>
      <c r="AD683" s="26">
        <v>0.28762347472399769</v>
      </c>
      <c r="AE683" s="26">
        <f t="shared" si="15"/>
        <v>2.1130431738646096</v>
      </c>
      <c r="AH683" s="13"/>
      <c r="AI683" s="13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  <c r="BG683" s="28"/>
      <c r="BH683" s="28"/>
      <c r="BI683" s="28"/>
      <c r="BJ683" s="28"/>
      <c r="BK683" s="28"/>
      <c r="BL683" s="28"/>
      <c r="BM683" s="28"/>
      <c r="BN683" s="28"/>
    </row>
    <row r="684" spans="2:66" x14ac:dyDescent="0.2">
      <c r="B684" s="3"/>
      <c r="C684" s="26"/>
      <c r="Z684" s="28"/>
      <c r="AB684" s="28">
        <v>40374</v>
      </c>
      <c r="AC684" s="26">
        <v>9.0161538767700886</v>
      </c>
      <c r="AD684" s="26">
        <v>0.1693782684485764</v>
      </c>
      <c r="AE684" s="26">
        <f t="shared" si="15"/>
        <v>1.5271405317132369</v>
      </c>
      <c r="AH684" s="13"/>
      <c r="AI684" s="13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  <c r="BG684" s="28"/>
      <c r="BH684" s="28"/>
      <c r="BI684" s="28"/>
      <c r="BJ684" s="28"/>
      <c r="BK684" s="28"/>
      <c r="BL684" s="28"/>
      <c r="BM684" s="28"/>
      <c r="BN684" s="28"/>
    </row>
    <row r="685" spans="2:66" x14ac:dyDescent="0.2">
      <c r="B685" s="3"/>
      <c r="C685" s="26"/>
      <c r="Z685" s="28"/>
      <c r="AB685" s="28">
        <v>40405</v>
      </c>
      <c r="AC685" s="26">
        <v>8.2656933355807141</v>
      </c>
      <c r="AD685" s="26">
        <v>8.1638582219639738E-2</v>
      </c>
      <c r="AE685" s="26">
        <f t="shared" si="15"/>
        <v>0.67479948497913433</v>
      </c>
      <c r="AH685" s="13"/>
      <c r="AI685" s="13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  <c r="BG685" s="28"/>
      <c r="BH685" s="28"/>
      <c r="BI685" s="28"/>
      <c r="BJ685" s="28"/>
      <c r="BK685" s="28"/>
      <c r="BL685" s="28"/>
      <c r="BM685" s="28"/>
      <c r="BN685" s="28"/>
    </row>
    <row r="686" spans="2:66" x14ac:dyDescent="0.2">
      <c r="B686" s="3"/>
      <c r="C686" s="26"/>
      <c r="Z686" s="28"/>
      <c r="AB686" s="28">
        <v>40436</v>
      </c>
      <c r="AC686" s="26">
        <v>7.0018482634934083</v>
      </c>
      <c r="AD686" s="26">
        <v>0.10836722835560719</v>
      </c>
      <c r="AE686" s="26">
        <f t="shared" si="15"/>
        <v>0.75877088968130191</v>
      </c>
      <c r="AH686" s="13"/>
      <c r="AI686" s="13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8"/>
      <c r="AV686" s="28"/>
      <c r="AW686" s="28"/>
      <c r="AX686" s="28"/>
      <c r="AY686" s="28"/>
      <c r="AZ686" s="28"/>
      <c r="BA686" s="28"/>
      <c r="BB686" s="28"/>
      <c r="BC686" s="28"/>
      <c r="BD686" s="28"/>
      <c r="BE686" s="28"/>
      <c r="BF686" s="28"/>
      <c r="BG686" s="28"/>
      <c r="BH686" s="28"/>
      <c r="BI686" s="28"/>
      <c r="BJ686" s="28"/>
      <c r="BK686" s="28"/>
      <c r="BL686" s="28"/>
      <c r="BM686" s="28"/>
      <c r="BN686" s="28"/>
    </row>
    <row r="687" spans="2:66" x14ac:dyDescent="0.2">
      <c r="B687" s="3"/>
      <c r="C687" s="26"/>
      <c r="Z687" s="28"/>
      <c r="AB687" s="28">
        <v>40466</v>
      </c>
      <c r="AC687" s="26">
        <v>5.2349319258244407</v>
      </c>
      <c r="AD687" s="26">
        <v>3.7768739105171413E-3</v>
      </c>
      <c r="AE687" s="26">
        <f t="shared" si="15"/>
        <v>1.9771677813979587E-2</v>
      </c>
      <c r="AH687" s="13"/>
      <c r="AI687" s="13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  <c r="BG687" s="28"/>
      <c r="BH687" s="28"/>
      <c r="BI687" s="28"/>
      <c r="BJ687" s="28"/>
      <c r="BK687" s="28"/>
      <c r="BL687" s="28"/>
      <c r="BM687" s="28"/>
      <c r="BN687" s="28"/>
    </row>
    <row r="688" spans="2:66" x14ac:dyDescent="0.2">
      <c r="B688" s="3"/>
      <c r="C688" s="26"/>
      <c r="Z688" s="28"/>
      <c r="AB688" s="28">
        <v>40497</v>
      </c>
      <c r="AC688" s="26">
        <v>4.5504310206022272</v>
      </c>
      <c r="AD688" s="26">
        <v>5.7234166182452056E-2</v>
      </c>
      <c r="AE688" s="26">
        <f t="shared" si="15"/>
        <v>0.26044012523493276</v>
      </c>
      <c r="AH688" s="13"/>
      <c r="AI688" s="13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8"/>
      <c r="AV688" s="28"/>
      <c r="AW688" s="28"/>
      <c r="AX688" s="28"/>
      <c r="AY688" s="28"/>
      <c r="AZ688" s="28"/>
      <c r="BA688" s="28"/>
      <c r="BB688" s="28"/>
      <c r="BC688" s="28"/>
      <c r="BD688" s="28"/>
      <c r="BE688" s="28"/>
      <c r="BF688" s="28"/>
      <c r="BG688" s="28"/>
      <c r="BH688" s="28"/>
      <c r="BI688" s="28"/>
      <c r="BJ688" s="28"/>
      <c r="BK688" s="28"/>
      <c r="BL688" s="28"/>
      <c r="BM688" s="28"/>
      <c r="BN688" s="28"/>
    </row>
    <row r="689" spans="2:66" x14ac:dyDescent="0.2">
      <c r="B689" s="3"/>
      <c r="C689" s="26"/>
      <c r="Z689" s="28"/>
      <c r="AB689" s="28">
        <v>40527</v>
      </c>
      <c r="AC689" s="26">
        <v>4.3966218253071299</v>
      </c>
      <c r="AD689" s="26">
        <v>6.9726902963393369E-3</v>
      </c>
      <c r="AE689" s="26">
        <f t="shared" si="15"/>
        <v>3.0656282337992769E-2</v>
      </c>
      <c r="AH689" s="13"/>
      <c r="AI689" s="13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8"/>
      <c r="AV689" s="28"/>
      <c r="AW689" s="28"/>
      <c r="AX689" s="28"/>
      <c r="AY689" s="28"/>
      <c r="AZ689" s="28"/>
      <c r="BA689" s="28"/>
      <c r="BB689" s="28"/>
      <c r="BC689" s="28"/>
      <c r="BD689" s="28"/>
      <c r="BE689" s="28"/>
      <c r="BF689" s="28"/>
      <c r="BG689" s="28"/>
      <c r="BH689" s="28"/>
      <c r="BI689" s="28"/>
      <c r="BJ689" s="28"/>
      <c r="BK689" s="28"/>
      <c r="BL689" s="28"/>
      <c r="BM689" s="28"/>
      <c r="BN689" s="28"/>
    </row>
    <row r="690" spans="2:66" x14ac:dyDescent="0.2">
      <c r="B690" s="3"/>
      <c r="C690" s="26"/>
      <c r="Z690" s="28"/>
      <c r="AB690" s="28">
        <v>40558</v>
      </c>
      <c r="AC690" s="26">
        <v>4.8044570464952354</v>
      </c>
      <c r="AD690" s="26">
        <v>3.6681522111758659E-2</v>
      </c>
      <c r="AE690" s="26">
        <f t="shared" si="15"/>
        <v>0.17623479738600967</v>
      </c>
      <c r="AH690" s="13"/>
      <c r="AI690" s="13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  <c r="BG690" s="28"/>
      <c r="BH690" s="28"/>
      <c r="BI690" s="28"/>
      <c r="BJ690" s="28"/>
      <c r="BK690" s="28"/>
      <c r="BL690" s="28"/>
      <c r="BM690" s="28"/>
      <c r="BN690" s="28"/>
    </row>
    <row r="691" spans="2:66" x14ac:dyDescent="0.2">
      <c r="B691" s="3"/>
      <c r="C691" s="26"/>
      <c r="Z691" s="28"/>
      <c r="AB691" s="28">
        <v>40589</v>
      </c>
      <c r="AC691" s="26">
        <v>8.3266750245947563</v>
      </c>
      <c r="AD691" s="26">
        <v>2.7082619129242372E-2</v>
      </c>
      <c r="AE691" s="26">
        <f t="shared" si="15"/>
        <v>0.22550816830407464</v>
      </c>
      <c r="AH691" s="13"/>
      <c r="AI691" s="13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  <c r="BG691" s="28"/>
      <c r="BH691" s="28"/>
      <c r="BI691" s="28"/>
      <c r="BJ691" s="28"/>
      <c r="BK691" s="28"/>
      <c r="BL691" s="28"/>
      <c r="BM691" s="28"/>
      <c r="BN691" s="28"/>
    </row>
    <row r="692" spans="2:66" x14ac:dyDescent="0.2">
      <c r="B692" s="3"/>
      <c r="C692" s="26"/>
      <c r="Z692" s="28"/>
      <c r="AB692" s="28">
        <v>40617</v>
      </c>
      <c r="AC692" s="26">
        <v>8.6167498473003441</v>
      </c>
      <c r="AD692" s="26">
        <v>2.2625985601645526E-2</v>
      </c>
      <c r="AE692" s="26">
        <f t="shared" si="15"/>
        <v>0.19496245797799888</v>
      </c>
      <c r="AH692" s="13"/>
      <c r="AI692" s="13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  <c r="BG692" s="28"/>
      <c r="BH692" s="28"/>
      <c r="BI692" s="28"/>
      <c r="BJ692" s="28"/>
      <c r="BK692" s="28"/>
      <c r="BL692" s="28"/>
      <c r="BM692" s="28"/>
      <c r="BN692" s="28"/>
    </row>
    <row r="693" spans="2:66" x14ac:dyDescent="0.2">
      <c r="B693" s="3"/>
      <c r="C693" s="26"/>
      <c r="Z693" s="28"/>
      <c r="AB693" s="28">
        <v>40648</v>
      </c>
      <c r="AC693" s="26">
        <v>10.039510162510602</v>
      </c>
      <c r="AD693" s="26">
        <v>0.11210147411724374</v>
      </c>
      <c r="AE693" s="26">
        <f t="shared" si="15"/>
        <v>1.1254438886324878</v>
      </c>
      <c r="AH693" s="13"/>
      <c r="AI693" s="13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  <c r="BG693" s="28"/>
      <c r="BH693" s="28"/>
      <c r="BI693" s="28"/>
      <c r="BJ693" s="28"/>
      <c r="BK693" s="28"/>
      <c r="BL693" s="28"/>
      <c r="BM693" s="28"/>
      <c r="BN693" s="28"/>
    </row>
    <row r="694" spans="2:66" x14ac:dyDescent="0.2">
      <c r="B694" s="3"/>
      <c r="C694" s="26"/>
      <c r="Z694" s="28"/>
      <c r="AB694" s="28">
        <v>40678</v>
      </c>
      <c r="AC694" s="26">
        <v>11.56229365318708</v>
      </c>
      <c r="AD694" s="26">
        <v>0.2056907781967775</v>
      </c>
      <c r="AE694" s="26">
        <f t="shared" si="15"/>
        <v>2.3782571792637119</v>
      </c>
      <c r="AH694" s="13"/>
      <c r="AI694" s="13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  <c r="BG694" s="28"/>
      <c r="BH694" s="28"/>
      <c r="BI694" s="28"/>
      <c r="BJ694" s="28"/>
      <c r="BK694" s="28"/>
      <c r="BL694" s="28"/>
      <c r="BM694" s="28"/>
      <c r="BN694" s="28"/>
    </row>
    <row r="695" spans="2:66" x14ac:dyDescent="0.2">
      <c r="B695" s="3"/>
      <c r="C695" s="26"/>
      <c r="Z695" s="28"/>
      <c r="AB695" s="28">
        <v>40709</v>
      </c>
      <c r="AC695" s="26">
        <v>7.1519997666944191</v>
      </c>
      <c r="AD695" s="26">
        <v>0.11792937949948576</v>
      </c>
      <c r="AE695" s="26">
        <f t="shared" si="15"/>
        <v>0.84343089466673971</v>
      </c>
      <c r="AH695" s="13"/>
      <c r="AI695" s="13"/>
      <c r="AJ695" s="28"/>
      <c r="AK695" s="28"/>
      <c r="AL695" s="28"/>
      <c r="AM695" s="28"/>
      <c r="AN695" s="28"/>
      <c r="AO695" s="28"/>
      <c r="AP695" s="28"/>
      <c r="AQ695" s="28"/>
      <c r="AR695" s="28"/>
      <c r="AS695" s="28"/>
      <c r="AT695" s="28"/>
      <c r="AU695" s="28"/>
      <c r="AV695" s="28"/>
      <c r="AW695" s="28"/>
      <c r="AX695" s="28"/>
      <c r="AY695" s="28"/>
      <c r="AZ695" s="28"/>
      <c r="BA695" s="28"/>
      <c r="BB695" s="28"/>
      <c r="BC695" s="28"/>
      <c r="BD695" s="28"/>
      <c r="BE695" s="28"/>
      <c r="BF695" s="28"/>
      <c r="BG695" s="28"/>
      <c r="BH695" s="28"/>
      <c r="BI695" s="28"/>
      <c r="BJ695" s="28"/>
      <c r="BK695" s="28"/>
      <c r="BL695" s="28"/>
      <c r="BM695" s="28"/>
      <c r="BN695" s="28"/>
    </row>
    <row r="696" spans="2:66" x14ac:dyDescent="0.2">
      <c r="B696" s="3"/>
      <c r="C696" s="26"/>
      <c r="Z696" s="28"/>
      <c r="AB696" s="28">
        <v>40739</v>
      </c>
      <c r="AC696" s="26">
        <v>8.6607289030932009</v>
      </c>
      <c r="AD696" s="26">
        <v>5.3136784367500856E-2</v>
      </c>
      <c r="AE696" s="26">
        <f t="shared" si="15"/>
        <v>0.4602032841890456</v>
      </c>
      <c r="AH696" s="13"/>
      <c r="AI696" s="13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  <c r="BG696" s="28"/>
      <c r="BH696" s="28"/>
      <c r="BI696" s="28"/>
      <c r="BJ696" s="28"/>
      <c r="BK696" s="28"/>
      <c r="BL696" s="28"/>
      <c r="BM696" s="28"/>
      <c r="BN696" s="28"/>
    </row>
    <row r="697" spans="2:66" x14ac:dyDescent="0.2">
      <c r="B697" s="3"/>
      <c r="C697" s="26"/>
      <c r="Z697" s="28"/>
      <c r="AB697" s="28">
        <v>40770</v>
      </c>
      <c r="AC697" s="26">
        <v>6.0136918676656999</v>
      </c>
      <c r="AD697" s="26">
        <v>0.23620157696263283</v>
      </c>
      <c r="AE697" s="26">
        <f t="shared" si="15"/>
        <v>1.4204435025099991</v>
      </c>
      <c r="AH697" s="13"/>
      <c r="AI697" s="13"/>
      <c r="AJ697" s="28"/>
      <c r="AK697" s="28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28"/>
      <c r="AY697" s="28"/>
      <c r="AZ697" s="28"/>
      <c r="BA697" s="28"/>
      <c r="BB697" s="28"/>
      <c r="BC697" s="28"/>
      <c r="BD697" s="28"/>
      <c r="BE697" s="28"/>
      <c r="BF697" s="28"/>
      <c r="BG697" s="28"/>
      <c r="BH697" s="28"/>
      <c r="BI697" s="28"/>
      <c r="BJ697" s="28"/>
      <c r="BK697" s="28"/>
      <c r="BL697" s="28"/>
      <c r="BM697" s="28"/>
      <c r="BN697" s="28"/>
    </row>
    <row r="698" spans="2:66" x14ac:dyDescent="0.2">
      <c r="B698" s="3"/>
      <c r="C698" s="26"/>
      <c r="Z698" s="28"/>
      <c r="AB698" s="28">
        <v>40801</v>
      </c>
      <c r="AC698" s="26">
        <v>6.4889112273133556</v>
      </c>
      <c r="AD698" s="26">
        <v>4.5594789166952351E-2</v>
      </c>
      <c r="AE698" s="26">
        <f t="shared" si="15"/>
        <v>0.29586053933242246</v>
      </c>
      <c r="AH698" s="13"/>
      <c r="AI698" s="13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  <c r="BG698" s="28"/>
      <c r="BH698" s="28"/>
      <c r="BI698" s="28"/>
      <c r="BJ698" s="28"/>
      <c r="BK698" s="28"/>
      <c r="BL698" s="28"/>
      <c r="BM698" s="28"/>
      <c r="BN698" s="28"/>
    </row>
    <row r="699" spans="2:66" x14ac:dyDescent="0.2">
      <c r="B699" s="3"/>
      <c r="C699" s="26"/>
      <c r="Z699" s="28"/>
      <c r="AB699" s="28">
        <v>40831</v>
      </c>
      <c r="AC699" s="26">
        <v>4.7174067646471283</v>
      </c>
      <c r="AD699" s="26">
        <v>3.1882070620500517E-2</v>
      </c>
      <c r="AE699" s="26">
        <f t="shared" si="15"/>
        <v>0.15040069561610661</v>
      </c>
      <c r="AH699" s="13"/>
      <c r="AI699" s="13"/>
      <c r="AJ699" s="28"/>
      <c r="AK699" s="28"/>
      <c r="AL699" s="28"/>
      <c r="AM699" s="28"/>
      <c r="AN699" s="28"/>
      <c r="AO699" s="28"/>
      <c r="AP699" s="28"/>
      <c r="AQ699" s="28"/>
      <c r="AR699" s="28"/>
      <c r="AS699" s="28"/>
      <c r="AT699" s="28"/>
      <c r="AU699" s="28"/>
      <c r="AV699" s="28"/>
      <c r="AW699" s="28"/>
      <c r="AX699" s="28"/>
      <c r="AY699" s="28"/>
      <c r="AZ699" s="28"/>
      <c r="BA699" s="28"/>
      <c r="BB699" s="28"/>
      <c r="BC699" s="28"/>
      <c r="BD699" s="28"/>
      <c r="BE699" s="28"/>
      <c r="BF699" s="28"/>
      <c r="BG699" s="28"/>
      <c r="BH699" s="28"/>
      <c r="BI699" s="28"/>
      <c r="BJ699" s="28"/>
      <c r="BK699" s="28"/>
      <c r="BL699" s="28"/>
      <c r="BM699" s="28"/>
      <c r="BN699" s="28"/>
    </row>
    <row r="700" spans="2:66" x14ac:dyDescent="0.2">
      <c r="B700" s="3"/>
      <c r="C700" s="26"/>
      <c r="Z700" s="28"/>
      <c r="AB700" s="28">
        <v>40862</v>
      </c>
      <c r="AC700" s="26">
        <v>4.5306821604988556</v>
      </c>
      <c r="AD700" s="26">
        <v>5.6907781967775108E-2</v>
      </c>
      <c r="AE700" s="26">
        <f t="shared" si="15"/>
        <v>0.25783107255495713</v>
      </c>
      <c r="AH700" s="13"/>
      <c r="AI700" s="13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  <c r="BG700" s="28"/>
      <c r="BH700" s="28"/>
      <c r="BI700" s="28"/>
      <c r="BJ700" s="28"/>
      <c r="BK700" s="28"/>
      <c r="BL700" s="28"/>
      <c r="BM700" s="28"/>
      <c r="BN700" s="28"/>
    </row>
    <row r="701" spans="2:66" x14ac:dyDescent="0.2">
      <c r="B701" s="3"/>
      <c r="C701" s="26"/>
      <c r="Z701" s="28"/>
      <c r="AB701" s="28">
        <v>40892</v>
      </c>
      <c r="AC701" s="26">
        <v>4.3499809306779174</v>
      </c>
      <c r="AD701" s="26">
        <v>5.4165238258484745E-2</v>
      </c>
      <c r="AE701" s="26">
        <f t="shared" si="15"/>
        <v>0.23561775353003461</v>
      </c>
      <c r="AH701" s="13"/>
      <c r="AI701" s="13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  <c r="BG701" s="28"/>
      <c r="BH701" s="28"/>
      <c r="BI701" s="28"/>
      <c r="BJ701" s="28"/>
      <c r="BK701" s="28"/>
      <c r="BL701" s="28"/>
      <c r="BM701" s="28"/>
      <c r="BN701" s="28"/>
    </row>
    <row r="702" spans="2:66" x14ac:dyDescent="0.2">
      <c r="B702" s="3"/>
      <c r="C702" s="26"/>
      <c r="Z702" s="28"/>
      <c r="AB702" s="28">
        <v>40923</v>
      </c>
      <c r="AC702" s="26">
        <v>5.4848318391575255</v>
      </c>
      <c r="AD702" s="26">
        <v>8.3594566353187034E-3</v>
      </c>
      <c r="AE702" s="26">
        <f t="shared" si="15"/>
        <v>4.5850213911452664E-2</v>
      </c>
      <c r="AH702" s="13"/>
      <c r="AI702" s="13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  <c r="BG702" s="28"/>
      <c r="BH702" s="28"/>
      <c r="BI702" s="28"/>
      <c r="BJ702" s="28"/>
      <c r="BK702" s="28"/>
      <c r="BL702" s="28"/>
      <c r="BM702" s="28"/>
      <c r="BN702" s="28"/>
    </row>
    <row r="703" spans="2:66" x14ac:dyDescent="0.2">
      <c r="B703" s="3"/>
      <c r="C703" s="26"/>
      <c r="Z703" s="28"/>
      <c r="AB703" s="28">
        <v>40954</v>
      </c>
      <c r="AC703" s="26">
        <v>9.556760791321242</v>
      </c>
      <c r="AD703" s="26">
        <v>0.109717868338558</v>
      </c>
      <c r="AE703" s="26">
        <f t="shared" si="15"/>
        <v>1.0485474222452773</v>
      </c>
      <c r="AH703" s="13"/>
      <c r="AI703" s="13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8"/>
      <c r="BB703" s="28"/>
      <c r="BC703" s="28"/>
      <c r="BD703" s="28"/>
      <c r="BE703" s="28"/>
      <c r="BF703" s="28"/>
      <c r="BG703" s="28"/>
      <c r="BH703" s="28"/>
      <c r="BI703" s="28"/>
      <c r="BJ703" s="28"/>
      <c r="BK703" s="28"/>
      <c r="BL703" s="28"/>
      <c r="BM703" s="28"/>
      <c r="BN703" s="28"/>
    </row>
    <row r="704" spans="2:66" x14ac:dyDescent="0.2">
      <c r="B704" s="3"/>
      <c r="C704" s="26"/>
      <c r="Z704" s="28"/>
      <c r="AB704" s="28">
        <v>40983</v>
      </c>
      <c r="AC704" s="26">
        <v>5.6357056608836587</v>
      </c>
      <c r="AD704" s="26">
        <v>4.649947753396029E-2</v>
      </c>
      <c r="AE704" s="26">
        <f t="shared" si="15"/>
        <v>0.2620573687662725</v>
      </c>
      <c r="AH704" s="13"/>
      <c r="AI704" s="13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  <c r="BG704" s="28"/>
      <c r="BH704" s="28"/>
      <c r="BI704" s="28"/>
      <c r="BJ704" s="28"/>
      <c r="BK704" s="28"/>
      <c r="BL704" s="28"/>
      <c r="BM704" s="28"/>
      <c r="BN704" s="28"/>
    </row>
    <row r="705" spans="2:66" x14ac:dyDescent="0.2">
      <c r="B705" s="3"/>
      <c r="C705" s="26"/>
      <c r="Z705" s="28"/>
      <c r="AB705" s="28">
        <v>41014</v>
      </c>
      <c r="AC705" s="26">
        <v>10.834003772493457</v>
      </c>
      <c r="AD705" s="26">
        <v>0.18234064785788925</v>
      </c>
      <c r="AE705" s="26">
        <f t="shared" si="15"/>
        <v>1.9754792667712731</v>
      </c>
      <c r="AH705" s="13"/>
      <c r="AI705" s="13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  <c r="BG705" s="28"/>
      <c r="BH705" s="28"/>
      <c r="BI705" s="28"/>
      <c r="BJ705" s="28"/>
      <c r="BK705" s="28"/>
      <c r="BL705" s="28"/>
      <c r="BM705" s="28"/>
      <c r="BN705" s="28"/>
    </row>
    <row r="706" spans="2:66" x14ac:dyDescent="0.2">
      <c r="B706" s="3"/>
      <c r="C706" s="26"/>
      <c r="Z706" s="28"/>
      <c r="AB706" s="28">
        <v>41044</v>
      </c>
      <c r="AC706" s="26">
        <v>10.293950945676347</v>
      </c>
      <c r="AD706" s="26">
        <v>0.15673981191222569</v>
      </c>
      <c r="AE706" s="26">
        <f t="shared" ref="AE706:AE713" si="16">AC706*AD706</f>
        <v>1.6134719350589883</v>
      </c>
      <c r="AH706" s="13"/>
      <c r="AI706" s="13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  <c r="BG706" s="28"/>
      <c r="BH706" s="28"/>
      <c r="BI706" s="28"/>
      <c r="BJ706" s="28"/>
      <c r="BK706" s="28"/>
      <c r="BL706" s="28"/>
      <c r="BM706" s="28"/>
      <c r="BN706" s="28"/>
    </row>
    <row r="707" spans="2:66" x14ac:dyDescent="0.2">
      <c r="B707" s="3"/>
      <c r="C707" s="26"/>
      <c r="Z707" s="28"/>
      <c r="AB707" s="28">
        <v>41075</v>
      </c>
      <c r="AC707" s="26">
        <v>6.2522016811915408</v>
      </c>
      <c r="AD707" s="26">
        <v>0.18652037617554856</v>
      </c>
      <c r="AE707" s="26">
        <f t="shared" si="16"/>
        <v>1.1661630095012434</v>
      </c>
      <c r="AH707" s="13"/>
      <c r="AI707" s="13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  <c r="BG707" s="28"/>
      <c r="BH707" s="28"/>
      <c r="BI707" s="28"/>
      <c r="BJ707" s="28"/>
      <c r="BK707" s="28"/>
      <c r="BL707" s="28"/>
      <c r="BM707" s="28"/>
      <c r="BN707" s="28"/>
    </row>
    <row r="708" spans="2:66" x14ac:dyDescent="0.2">
      <c r="B708" s="3"/>
      <c r="C708" s="26"/>
      <c r="Z708" s="28"/>
      <c r="AB708" s="28">
        <v>41105</v>
      </c>
      <c r="AC708" s="26">
        <v>7.7443627713373999</v>
      </c>
      <c r="AD708" s="26">
        <v>1.7241379310344827E-2</v>
      </c>
      <c r="AE708" s="26">
        <f t="shared" si="16"/>
        <v>0.13352349605754138</v>
      </c>
      <c r="AH708" s="13"/>
      <c r="AI708" s="13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  <c r="BG708" s="28"/>
      <c r="BH708" s="28"/>
      <c r="BI708" s="28"/>
      <c r="BJ708" s="28"/>
      <c r="BK708" s="28"/>
      <c r="BL708" s="28"/>
      <c r="BM708" s="28"/>
      <c r="BN708" s="28"/>
    </row>
    <row r="709" spans="2:66" x14ac:dyDescent="0.2">
      <c r="B709" s="3"/>
      <c r="C709" s="26"/>
      <c r="Z709" s="28"/>
      <c r="AB709" s="28">
        <v>41136</v>
      </c>
      <c r="AC709" s="26">
        <v>5.5446290617889105</v>
      </c>
      <c r="AD709" s="26">
        <v>1.5673981191222569E-2</v>
      </c>
      <c r="AE709" s="26">
        <f t="shared" si="16"/>
        <v>8.6906411626785418E-2</v>
      </c>
      <c r="AH709" s="13"/>
      <c r="AI709" s="13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  <c r="BG709" s="28"/>
      <c r="BH709" s="28"/>
      <c r="BI709" s="28"/>
      <c r="BJ709" s="28"/>
      <c r="BK709" s="28"/>
      <c r="BL709" s="28"/>
      <c r="BM709" s="28"/>
      <c r="BN709" s="28"/>
    </row>
    <row r="710" spans="2:66" x14ac:dyDescent="0.2">
      <c r="B710" s="3"/>
      <c r="C710" s="26"/>
      <c r="Z710" s="28"/>
      <c r="AB710" s="28">
        <v>41167</v>
      </c>
      <c r="AC710" s="26">
        <v>6.873765366661746</v>
      </c>
      <c r="AD710" s="26">
        <v>9.0386624869383481E-2</v>
      </c>
      <c r="AE710" s="26">
        <f t="shared" si="16"/>
        <v>0.6212964516366154</v>
      </c>
      <c r="AH710" s="13"/>
      <c r="AI710" s="13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  <c r="BG710" s="28"/>
      <c r="BH710" s="28"/>
      <c r="BI710" s="28"/>
      <c r="BJ710" s="28"/>
      <c r="BK710" s="28"/>
      <c r="BL710" s="28"/>
      <c r="BM710" s="28"/>
      <c r="BN710" s="28"/>
    </row>
    <row r="711" spans="2:66" x14ac:dyDescent="0.2">
      <c r="B711" s="3"/>
      <c r="C711" s="26"/>
      <c r="Z711" s="28"/>
      <c r="AB711" s="28">
        <v>41197</v>
      </c>
      <c r="AC711" s="26">
        <v>4.0987374926369995</v>
      </c>
      <c r="AD711" s="26">
        <v>0.10031347962382445</v>
      </c>
      <c r="AE711" s="26">
        <f t="shared" si="16"/>
        <v>0.41115861995104697</v>
      </c>
      <c r="AH711" s="13"/>
      <c r="AI711" s="13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  <c r="BG711" s="28"/>
      <c r="BH711" s="28"/>
      <c r="BI711" s="28"/>
      <c r="BJ711" s="28"/>
      <c r="BK711" s="28"/>
      <c r="BL711" s="28"/>
      <c r="BM711" s="28"/>
      <c r="BN711" s="28"/>
    </row>
    <row r="712" spans="2:66" x14ac:dyDescent="0.2">
      <c r="B712" s="3"/>
      <c r="C712" s="26"/>
      <c r="Z712" s="28"/>
      <c r="AB712" s="28">
        <v>41228</v>
      </c>
      <c r="AC712" s="26">
        <v>3.4733973735973835</v>
      </c>
      <c r="AD712" s="26">
        <v>7.8369905956112845E-3</v>
      </c>
      <c r="AE712" s="26">
        <f t="shared" si="16"/>
        <v>2.7220982551703632E-2</v>
      </c>
      <c r="AH712" s="13"/>
      <c r="AI712" s="13"/>
      <c r="AJ712" s="28"/>
      <c r="AK712" s="28"/>
      <c r="AL712" s="28"/>
      <c r="AM712" s="28"/>
      <c r="AN712" s="28"/>
      <c r="AO712" s="28"/>
      <c r="AP712" s="28"/>
      <c r="AQ712" s="28"/>
      <c r="AR712" s="28"/>
      <c r="AS712" s="28"/>
      <c r="AT712" s="28"/>
      <c r="AU712" s="28"/>
      <c r="AV712" s="28"/>
      <c r="AW712" s="28"/>
      <c r="AX712" s="28"/>
      <c r="AY712" s="28"/>
      <c r="AZ712" s="28"/>
      <c r="BA712" s="28"/>
      <c r="BB712" s="28"/>
      <c r="BC712" s="28"/>
      <c r="BD712" s="28"/>
      <c r="BE712" s="28"/>
      <c r="BF712" s="28"/>
      <c r="BG712" s="28"/>
      <c r="BH712" s="28"/>
      <c r="BI712" s="28"/>
      <c r="BJ712" s="28"/>
      <c r="BK712" s="28"/>
      <c r="BL712" s="28"/>
      <c r="BM712" s="28"/>
      <c r="BN712" s="28"/>
    </row>
    <row r="713" spans="2:66" x14ac:dyDescent="0.2">
      <c r="B713" s="3"/>
      <c r="C713" s="26"/>
      <c r="Z713" s="28"/>
      <c r="AB713" s="28">
        <v>41258</v>
      </c>
      <c r="AC713" s="26">
        <v>3.2676424481147683</v>
      </c>
      <c r="AD713" s="26">
        <v>7.8369905956112845E-2</v>
      </c>
      <c r="AE713" s="26">
        <f t="shared" si="16"/>
        <v>0.25608483135695675</v>
      </c>
      <c r="AH713" s="13"/>
      <c r="AI713" s="13"/>
      <c r="AJ713" s="28"/>
      <c r="AK713" s="28"/>
      <c r="AL713" s="28"/>
      <c r="AM713" s="28"/>
      <c r="AN713" s="28"/>
      <c r="AO713" s="28"/>
      <c r="AP713" s="28"/>
      <c r="AQ713" s="28"/>
      <c r="AR713" s="28"/>
      <c r="AS713" s="28"/>
      <c r="AT713" s="28"/>
      <c r="AU713" s="28"/>
      <c r="AV713" s="28"/>
      <c r="AW713" s="28"/>
      <c r="AX713" s="28"/>
      <c r="BM713" s="28"/>
      <c r="BN713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Exercise 2 solution</vt:lpstr>
      <vt:lpstr>Exercise 3 solution</vt:lpstr>
      <vt:lpstr>Exercise 4 solution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Jurgens, Bryant</dc:creator>
  <cp:keywords/>
  <dc:description/>
  <cp:lastModifiedBy>Eileen Poeter</cp:lastModifiedBy>
  <cp:revision/>
  <dcterms:created xsi:type="dcterms:W3CDTF">2018-05-10T23:31:24Z</dcterms:created>
  <dcterms:modified xsi:type="dcterms:W3CDTF">2023-12-26T19:13:32Z</dcterms:modified>
  <cp:category/>
  <cp:contentStatus/>
</cp:coreProperties>
</file>