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tie\OneDrive\Documents\Claire\GW_Project\1_InlandCoastalDepuitAquifers\SpreadsheetsWithParamsForSection7\"/>
    </mc:Choice>
  </mc:AlternateContent>
  <xr:revisionPtr revIDLastSave="0" documentId="13_ncr:1_{0D1067A2-2512-46C6-BA46-31E4ABD23952}" xr6:coauthVersionLast="47" xr6:coauthVersionMax="47" xr10:uidLastSave="{00000000-0000-0000-0000-000000000000}"/>
  <bookViews>
    <workbookView xWindow="27855" yWindow="3495" windowWidth="18795" windowHeight="17160" activeTab="3" xr2:uid="{90F071C8-FCC5-4798-A724-63DEB45A5ED4}"/>
  </bookViews>
  <sheets>
    <sheet name="GW TT xi=10" sheetId="4" r:id="rId1"/>
    <sheet name="GW velocity" sheetId="3" r:id="rId2"/>
    <sheet name="Freshwater thickness hI" sheetId="2" r:id="rId3"/>
    <sheet name="Data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B3" i="1" l="1"/>
  <c r="B132" i="1" l="1"/>
  <c r="C132" i="1" s="1"/>
  <c r="D132" i="1" s="1"/>
  <c r="B124" i="1"/>
  <c r="C124" i="1" s="1"/>
  <c r="D124" i="1" s="1"/>
  <c r="B126" i="1"/>
  <c r="B120" i="1"/>
  <c r="C120" i="1" s="1"/>
  <c r="D120" i="1" s="1"/>
  <c r="B112" i="1"/>
  <c r="C112" i="1" s="1"/>
  <c r="D112" i="1" s="1"/>
  <c r="B127" i="1"/>
  <c r="C127" i="1" s="1"/>
  <c r="D127" i="1" s="1"/>
  <c r="B119" i="1"/>
  <c r="C119" i="1" s="1"/>
  <c r="D119" i="1" s="1"/>
  <c r="B123" i="1"/>
  <c r="C123" i="1" s="1"/>
  <c r="D123" i="1" s="1"/>
  <c r="B113" i="1"/>
  <c r="C113" i="1" s="1"/>
  <c r="D113" i="1" s="1"/>
  <c r="B125" i="1"/>
  <c r="C125" i="1" s="1"/>
  <c r="D125" i="1" s="1"/>
  <c r="B116" i="1"/>
  <c r="C116" i="1" s="1"/>
  <c r="D116" i="1" s="1"/>
  <c r="B118" i="1"/>
  <c r="C118" i="1" s="1"/>
  <c r="D118" i="1" s="1"/>
  <c r="B129" i="1"/>
  <c r="C129" i="1" s="1"/>
  <c r="D129" i="1" s="1"/>
  <c r="B130" i="1"/>
  <c r="C130" i="1" s="1"/>
  <c r="D130" i="1" s="1"/>
  <c r="B114" i="1"/>
  <c r="C114" i="1" s="1"/>
  <c r="D114" i="1" s="1"/>
  <c r="B115" i="1"/>
  <c r="C115" i="1" s="1"/>
  <c r="D115" i="1" s="1"/>
  <c r="C126" i="1"/>
  <c r="D126" i="1" s="1"/>
  <c r="B117" i="1"/>
  <c r="C117" i="1" s="1"/>
  <c r="D117" i="1" s="1"/>
  <c r="B128" i="1"/>
  <c r="C128" i="1" s="1"/>
  <c r="D128" i="1" s="1"/>
  <c r="B121" i="1"/>
  <c r="C121" i="1" s="1"/>
  <c r="D121" i="1" s="1"/>
  <c r="B131" i="1"/>
  <c r="C131" i="1" s="1"/>
  <c r="D131" i="1" s="1"/>
  <c r="B122" i="1"/>
  <c r="C122" i="1" s="1"/>
  <c r="D122" i="1" s="1"/>
  <c r="B23" i="1"/>
  <c r="C23" i="1" s="1"/>
  <c r="D23" i="1" s="1"/>
  <c r="B35" i="1"/>
  <c r="C35" i="1" s="1"/>
  <c r="D35" i="1" s="1"/>
  <c r="B47" i="1"/>
  <c r="C47" i="1" s="1"/>
  <c r="D47" i="1" s="1"/>
  <c r="B59" i="1"/>
  <c r="C59" i="1" s="1"/>
  <c r="D59" i="1" s="1"/>
  <c r="B71" i="1"/>
  <c r="C71" i="1" s="1"/>
  <c r="D71" i="1" s="1"/>
  <c r="B83" i="1"/>
  <c r="C83" i="1" s="1"/>
  <c r="D83" i="1" s="1"/>
  <c r="B95" i="1"/>
  <c r="C95" i="1" s="1"/>
  <c r="D95" i="1" s="1"/>
  <c r="B107" i="1"/>
  <c r="C107" i="1" s="1"/>
  <c r="D107" i="1" s="1"/>
  <c r="B24" i="1"/>
  <c r="C24" i="1" s="1"/>
  <c r="D24" i="1" s="1"/>
  <c r="B48" i="1"/>
  <c r="C48" i="1" s="1"/>
  <c r="D48" i="1" s="1"/>
  <c r="B72" i="1"/>
  <c r="C72" i="1" s="1"/>
  <c r="D72" i="1" s="1"/>
  <c r="B108" i="1"/>
  <c r="C108" i="1" s="1"/>
  <c r="D108" i="1" s="1"/>
  <c r="B33" i="1"/>
  <c r="C33" i="1" s="1"/>
  <c r="D33" i="1" s="1"/>
  <c r="B13" i="1"/>
  <c r="C13" i="1" s="1"/>
  <c r="D13" i="1" s="1"/>
  <c r="B25" i="1"/>
  <c r="C25" i="1" s="1"/>
  <c r="D25" i="1" s="1"/>
  <c r="B37" i="1"/>
  <c r="C37" i="1" s="1"/>
  <c r="D37" i="1" s="1"/>
  <c r="B49" i="1"/>
  <c r="C49" i="1" s="1"/>
  <c r="D49" i="1" s="1"/>
  <c r="B61" i="1"/>
  <c r="C61" i="1" s="1"/>
  <c r="D61" i="1" s="1"/>
  <c r="B73" i="1"/>
  <c r="C73" i="1" s="1"/>
  <c r="D73" i="1" s="1"/>
  <c r="B85" i="1"/>
  <c r="C85" i="1" s="1"/>
  <c r="D85" i="1" s="1"/>
  <c r="B97" i="1"/>
  <c r="C97" i="1" s="1"/>
  <c r="D97" i="1" s="1"/>
  <c r="B109" i="1"/>
  <c r="C109" i="1" s="1"/>
  <c r="D109" i="1" s="1"/>
  <c r="B41" i="1"/>
  <c r="C41" i="1" s="1"/>
  <c r="D41" i="1" s="1"/>
  <c r="B77" i="1"/>
  <c r="C77" i="1" s="1"/>
  <c r="D77" i="1" s="1"/>
  <c r="B56" i="1"/>
  <c r="C56" i="1" s="1"/>
  <c r="D56" i="1" s="1"/>
  <c r="B45" i="1"/>
  <c r="C45" i="1" s="1"/>
  <c r="D45" i="1" s="1"/>
  <c r="B14" i="1"/>
  <c r="C14" i="1" s="1"/>
  <c r="D14" i="1" s="1"/>
  <c r="B26" i="1"/>
  <c r="C26" i="1" s="1"/>
  <c r="D26" i="1" s="1"/>
  <c r="B38" i="1"/>
  <c r="B50" i="1"/>
  <c r="C50" i="1" s="1"/>
  <c r="D50" i="1" s="1"/>
  <c r="B62" i="1"/>
  <c r="C62" i="1" s="1"/>
  <c r="D62" i="1" s="1"/>
  <c r="B74" i="1"/>
  <c r="C74" i="1" s="1"/>
  <c r="D74" i="1" s="1"/>
  <c r="B86" i="1"/>
  <c r="C86" i="1" s="1"/>
  <c r="D86" i="1" s="1"/>
  <c r="B98" i="1"/>
  <c r="C98" i="1" s="1"/>
  <c r="D98" i="1" s="1"/>
  <c r="B110" i="1"/>
  <c r="C110" i="1" s="1"/>
  <c r="D110" i="1" s="1"/>
  <c r="B17" i="1"/>
  <c r="C17" i="1" s="1"/>
  <c r="D17" i="1" s="1"/>
  <c r="B89" i="1"/>
  <c r="C89" i="1" s="1"/>
  <c r="D89" i="1" s="1"/>
  <c r="B32" i="1"/>
  <c r="C32" i="1" s="1"/>
  <c r="D32" i="1" s="1"/>
  <c r="B92" i="1"/>
  <c r="C92" i="1" s="1"/>
  <c r="D92" i="1" s="1"/>
  <c r="B57" i="1"/>
  <c r="C57" i="1" s="1"/>
  <c r="D57" i="1" s="1"/>
  <c r="B15" i="1"/>
  <c r="C15" i="1" s="1"/>
  <c r="D15" i="1" s="1"/>
  <c r="B27" i="1"/>
  <c r="C27" i="1" s="1"/>
  <c r="D27" i="1" s="1"/>
  <c r="B39" i="1"/>
  <c r="C39" i="1" s="1"/>
  <c r="D39" i="1" s="1"/>
  <c r="B51" i="1"/>
  <c r="C51" i="1" s="1"/>
  <c r="D51" i="1" s="1"/>
  <c r="B63" i="1"/>
  <c r="C63" i="1" s="1"/>
  <c r="D63" i="1" s="1"/>
  <c r="B75" i="1"/>
  <c r="C75" i="1" s="1"/>
  <c r="D75" i="1" s="1"/>
  <c r="B87" i="1"/>
  <c r="C87" i="1" s="1"/>
  <c r="D87" i="1" s="1"/>
  <c r="B99" i="1"/>
  <c r="C99" i="1" s="1"/>
  <c r="D99" i="1" s="1"/>
  <c r="B111" i="1"/>
  <c r="C111" i="1" s="1"/>
  <c r="D111" i="1" s="1"/>
  <c r="B53" i="1"/>
  <c r="C53" i="1" s="1"/>
  <c r="D53" i="1" s="1"/>
  <c r="B104" i="1"/>
  <c r="C104" i="1" s="1"/>
  <c r="D104" i="1" s="1"/>
  <c r="B81" i="1"/>
  <c r="C81" i="1" s="1"/>
  <c r="D81" i="1" s="1"/>
  <c r="B16" i="1"/>
  <c r="C16" i="1" s="1"/>
  <c r="D16" i="1" s="1"/>
  <c r="B28" i="1"/>
  <c r="C28" i="1" s="1"/>
  <c r="D28" i="1" s="1"/>
  <c r="B40" i="1"/>
  <c r="C40" i="1" s="1"/>
  <c r="D40" i="1" s="1"/>
  <c r="B52" i="1"/>
  <c r="C52" i="1" s="1"/>
  <c r="D52" i="1" s="1"/>
  <c r="B64" i="1"/>
  <c r="C64" i="1" s="1"/>
  <c r="D64" i="1" s="1"/>
  <c r="B76" i="1"/>
  <c r="C76" i="1" s="1"/>
  <c r="D76" i="1" s="1"/>
  <c r="B88" i="1"/>
  <c r="C88" i="1" s="1"/>
  <c r="D88" i="1" s="1"/>
  <c r="B100" i="1"/>
  <c r="C100" i="1" s="1"/>
  <c r="D100" i="1" s="1"/>
  <c r="B11" i="1"/>
  <c r="C11" i="1" s="1"/>
  <c r="D11" i="1" s="1"/>
  <c r="B29" i="1"/>
  <c r="C29" i="1" s="1"/>
  <c r="D29" i="1" s="1"/>
  <c r="B65" i="1"/>
  <c r="C65" i="1" s="1"/>
  <c r="D65" i="1" s="1"/>
  <c r="B101" i="1"/>
  <c r="C101" i="1" s="1"/>
  <c r="D101" i="1" s="1"/>
  <c r="B44" i="1"/>
  <c r="C44" i="1" s="1"/>
  <c r="D44" i="1" s="1"/>
  <c r="B93" i="1"/>
  <c r="C93" i="1" s="1"/>
  <c r="D93" i="1" s="1"/>
  <c r="A7" i="1"/>
  <c r="B18" i="1"/>
  <c r="C18" i="1" s="1"/>
  <c r="D18" i="1" s="1"/>
  <c r="B30" i="1"/>
  <c r="C30" i="1" s="1"/>
  <c r="D30" i="1" s="1"/>
  <c r="B42" i="1"/>
  <c r="C42" i="1" s="1"/>
  <c r="D42" i="1" s="1"/>
  <c r="B54" i="1"/>
  <c r="C54" i="1" s="1"/>
  <c r="D54" i="1" s="1"/>
  <c r="B66" i="1"/>
  <c r="C66" i="1" s="1"/>
  <c r="D66" i="1" s="1"/>
  <c r="B78" i="1"/>
  <c r="C78" i="1" s="1"/>
  <c r="D78" i="1" s="1"/>
  <c r="B90" i="1"/>
  <c r="C90" i="1" s="1"/>
  <c r="D90" i="1" s="1"/>
  <c r="B102" i="1"/>
  <c r="C102" i="1" s="1"/>
  <c r="D102" i="1" s="1"/>
  <c r="B80" i="1"/>
  <c r="C80" i="1" s="1"/>
  <c r="D80" i="1" s="1"/>
  <c r="C38" i="1"/>
  <c r="D38" i="1" s="1"/>
  <c r="B21" i="1"/>
  <c r="C21" i="1" s="1"/>
  <c r="D21" i="1" s="1"/>
  <c r="B19" i="1"/>
  <c r="C19" i="1" s="1"/>
  <c r="D19" i="1" s="1"/>
  <c r="B31" i="1"/>
  <c r="C31" i="1" s="1"/>
  <c r="D31" i="1" s="1"/>
  <c r="B43" i="1"/>
  <c r="C43" i="1" s="1"/>
  <c r="D43" i="1" s="1"/>
  <c r="B55" i="1"/>
  <c r="C55" i="1" s="1"/>
  <c r="D55" i="1" s="1"/>
  <c r="B67" i="1"/>
  <c r="C67" i="1" s="1"/>
  <c r="D67" i="1" s="1"/>
  <c r="B79" i="1"/>
  <c r="C79" i="1" s="1"/>
  <c r="D79" i="1" s="1"/>
  <c r="B91" i="1"/>
  <c r="C91" i="1" s="1"/>
  <c r="D91" i="1" s="1"/>
  <c r="B103" i="1"/>
  <c r="C103" i="1" s="1"/>
  <c r="D103" i="1" s="1"/>
  <c r="B20" i="1"/>
  <c r="C20" i="1" s="1"/>
  <c r="D20" i="1" s="1"/>
  <c r="B68" i="1"/>
  <c r="C68" i="1" s="1"/>
  <c r="D68" i="1" s="1"/>
  <c r="B105" i="1"/>
  <c r="C105" i="1" s="1"/>
  <c r="D105" i="1" s="1"/>
  <c r="B22" i="1"/>
  <c r="C22" i="1" s="1"/>
  <c r="D22" i="1" s="1"/>
  <c r="B34" i="1"/>
  <c r="C34" i="1" s="1"/>
  <c r="D34" i="1" s="1"/>
  <c r="B46" i="1"/>
  <c r="C46" i="1" s="1"/>
  <c r="D46" i="1" s="1"/>
  <c r="B58" i="1"/>
  <c r="C58" i="1" s="1"/>
  <c r="D58" i="1" s="1"/>
  <c r="B70" i="1"/>
  <c r="C70" i="1" s="1"/>
  <c r="D70" i="1" s="1"/>
  <c r="B82" i="1"/>
  <c r="C82" i="1" s="1"/>
  <c r="D82" i="1" s="1"/>
  <c r="B94" i="1"/>
  <c r="C94" i="1" s="1"/>
  <c r="D94" i="1" s="1"/>
  <c r="B106" i="1"/>
  <c r="C106" i="1" s="1"/>
  <c r="D106" i="1" s="1"/>
  <c r="B12" i="1"/>
  <c r="C12" i="1" s="1"/>
  <c r="D12" i="1" s="1"/>
  <c r="B36" i="1"/>
  <c r="C36" i="1" s="1"/>
  <c r="D36" i="1" s="1"/>
  <c r="B60" i="1"/>
  <c r="C60" i="1" s="1"/>
  <c r="D60" i="1" s="1"/>
  <c r="B84" i="1"/>
  <c r="C84" i="1" s="1"/>
  <c r="D84" i="1" s="1"/>
  <c r="B96" i="1"/>
  <c r="C96" i="1" s="1"/>
  <c r="D96" i="1" s="1"/>
  <c r="B69" i="1"/>
  <c r="C69" i="1" s="1"/>
  <c r="D69" i="1" s="1"/>
  <c r="E22" i="1" l="1"/>
  <c r="F22" i="1" s="1"/>
  <c r="E112" i="1"/>
  <c r="F112" i="1" s="1"/>
  <c r="E113" i="1"/>
  <c r="F113" i="1" s="1"/>
  <c r="E119" i="1"/>
  <c r="F119" i="1" s="1"/>
  <c r="E129" i="1"/>
  <c r="F129" i="1" s="1"/>
  <c r="E114" i="1"/>
  <c r="F114" i="1" s="1"/>
  <c r="E125" i="1"/>
  <c r="F125" i="1" s="1"/>
  <c r="E117" i="1"/>
  <c r="F117" i="1" s="1"/>
  <c r="E123" i="1"/>
  <c r="F123" i="1" s="1"/>
  <c r="E120" i="1"/>
  <c r="F120" i="1" s="1"/>
  <c r="E130" i="1"/>
  <c r="F130" i="1" s="1"/>
  <c r="E131" i="1"/>
  <c r="F131" i="1" s="1"/>
  <c r="E127" i="1"/>
  <c r="F127" i="1" s="1"/>
  <c r="E128" i="1"/>
  <c r="F128" i="1" s="1"/>
  <c r="E115" i="1"/>
  <c r="F115" i="1" s="1"/>
  <c r="E126" i="1"/>
  <c r="F126" i="1" s="1"/>
  <c r="E121" i="1"/>
  <c r="F121" i="1" s="1"/>
  <c r="E116" i="1"/>
  <c r="F116" i="1" s="1"/>
  <c r="E132" i="1"/>
  <c r="F132" i="1" s="1"/>
  <c r="E122" i="1"/>
  <c r="F122" i="1" s="1"/>
  <c r="E118" i="1"/>
  <c r="F118" i="1" s="1"/>
  <c r="E124" i="1"/>
  <c r="F124" i="1" s="1"/>
  <c r="E48" i="1"/>
  <c r="F48" i="1" s="1"/>
  <c r="E36" i="1"/>
  <c r="F36" i="1" s="1"/>
  <c r="E30" i="1"/>
  <c r="F30" i="1" s="1"/>
  <c r="E99" i="1"/>
  <c r="F99" i="1" s="1"/>
  <c r="E94" i="1"/>
  <c r="F94" i="1" s="1"/>
  <c r="E82" i="1"/>
  <c r="F82" i="1" s="1"/>
  <c r="E92" i="1"/>
  <c r="F92" i="1" s="1"/>
  <c r="E79" i="1"/>
  <c r="F79" i="1" s="1"/>
  <c r="E32" i="1"/>
  <c r="F32" i="1" s="1"/>
  <c r="E100" i="1"/>
  <c r="F100" i="1" s="1"/>
  <c r="E55" i="1"/>
  <c r="F55" i="1" s="1"/>
  <c r="E87" i="1"/>
  <c r="F87" i="1" s="1"/>
  <c r="E39" i="1"/>
  <c r="F39" i="1" s="1"/>
  <c r="E28" i="1"/>
  <c r="F28" i="1" s="1"/>
  <c r="E91" i="1"/>
  <c r="F91" i="1" s="1"/>
  <c r="E53" i="1"/>
  <c r="F53" i="1" s="1"/>
  <c r="E67" i="1"/>
  <c r="F67" i="1" s="1"/>
  <c r="E41" i="1"/>
  <c r="F41" i="1" s="1"/>
  <c r="E31" i="1"/>
  <c r="F31" i="1" s="1"/>
  <c r="E29" i="1"/>
  <c r="F29" i="1" s="1"/>
  <c r="E43" i="1"/>
  <c r="F43" i="1" s="1"/>
  <c r="E84" i="1"/>
  <c r="F84" i="1" s="1"/>
  <c r="E76" i="1"/>
  <c r="F76" i="1" s="1"/>
  <c r="E93" i="1"/>
  <c r="F93" i="1" s="1"/>
  <c r="E40" i="1"/>
  <c r="F40" i="1" s="1"/>
  <c r="E69" i="1"/>
  <c r="F69" i="1" s="1"/>
  <c r="E57" i="1"/>
  <c r="F57" i="1" s="1"/>
  <c r="E45" i="1"/>
  <c r="F45" i="1" s="1"/>
  <c r="E18" i="1"/>
  <c r="F18" i="1" s="1"/>
  <c r="E101" i="1"/>
  <c r="F101" i="1" s="1"/>
  <c r="E89" i="1"/>
  <c r="F89" i="1" s="1"/>
  <c r="E105" i="1"/>
  <c r="F105" i="1" s="1"/>
  <c r="E81" i="1"/>
  <c r="F81" i="1" s="1"/>
  <c r="E109" i="1"/>
  <c r="F109" i="1" s="1"/>
  <c r="E33" i="1"/>
  <c r="F33" i="1" s="1"/>
  <c r="E97" i="1"/>
  <c r="F97" i="1" s="1"/>
  <c r="E95" i="1"/>
  <c r="F95" i="1" s="1"/>
  <c r="E21" i="1"/>
  <c r="F21" i="1" s="1"/>
  <c r="E49" i="1"/>
  <c r="F49" i="1" s="1"/>
  <c r="E71" i="1"/>
  <c r="F71" i="1" s="1"/>
  <c r="E20" i="1"/>
  <c r="F20" i="1" s="1"/>
  <c r="E110" i="1"/>
  <c r="F110" i="1" s="1"/>
  <c r="E13" i="1"/>
  <c r="F13" i="1" s="1"/>
  <c r="E47" i="1"/>
  <c r="F47" i="1" s="1"/>
  <c r="E19" i="1"/>
  <c r="F19" i="1" s="1"/>
  <c r="E102" i="1"/>
  <c r="F102" i="1" s="1"/>
  <c r="E98" i="1"/>
  <c r="F98" i="1" s="1"/>
  <c r="E35" i="1"/>
  <c r="F35" i="1" s="1"/>
  <c r="E90" i="1"/>
  <c r="F90" i="1" s="1"/>
  <c r="E50" i="1"/>
  <c r="F50" i="1" s="1"/>
  <c r="E44" i="1"/>
  <c r="F44" i="1" s="1"/>
  <c r="E56" i="1"/>
  <c r="F56" i="1" s="1"/>
  <c r="E54" i="1"/>
  <c r="F54" i="1" s="1"/>
  <c r="E14" i="1"/>
  <c r="F14" i="1" s="1"/>
  <c r="E42" i="1"/>
  <c r="F42" i="1" s="1"/>
  <c r="E17" i="1"/>
  <c r="F17" i="1" s="1"/>
  <c r="E63" i="1"/>
  <c r="F63" i="1" s="1"/>
  <c r="E74" i="1"/>
  <c r="F74" i="1" s="1"/>
  <c r="E73" i="1"/>
  <c r="F73" i="1" s="1"/>
  <c r="E108" i="1"/>
  <c r="F108" i="1" s="1"/>
  <c r="E16" i="1"/>
  <c r="F16" i="1" s="1"/>
  <c r="E88" i="1"/>
  <c r="F88" i="1" s="1"/>
  <c r="E51" i="1"/>
  <c r="F51" i="1" s="1"/>
  <c r="E62" i="1"/>
  <c r="F62" i="1" s="1"/>
  <c r="E61" i="1"/>
  <c r="F61" i="1" s="1"/>
  <c r="E96" i="1"/>
  <c r="F96" i="1" s="1"/>
  <c r="E27" i="1"/>
  <c r="F27" i="1" s="1"/>
  <c r="E52" i="1"/>
  <c r="F52" i="1" s="1"/>
  <c r="E38" i="1"/>
  <c r="F38" i="1" s="1"/>
  <c r="E64" i="1"/>
  <c r="F64" i="1" s="1"/>
  <c r="E37" i="1"/>
  <c r="F37" i="1" s="1"/>
  <c r="E72" i="1"/>
  <c r="F72" i="1" s="1"/>
  <c r="E104" i="1"/>
  <c r="F104" i="1" s="1"/>
  <c r="E15" i="1"/>
  <c r="F15" i="1" s="1"/>
  <c r="E26" i="1"/>
  <c r="F26" i="1" s="1"/>
  <c r="E25" i="1"/>
  <c r="F25" i="1" s="1"/>
  <c r="E60" i="1"/>
  <c r="F60" i="1" s="1"/>
  <c r="E106" i="1"/>
  <c r="F106" i="1" s="1"/>
  <c r="E78" i="1"/>
  <c r="F78" i="1" s="1"/>
  <c r="E77" i="1"/>
  <c r="F77" i="1" s="1"/>
  <c r="E24" i="1"/>
  <c r="F24" i="1" s="1"/>
  <c r="E107" i="1"/>
  <c r="F107" i="1" s="1"/>
  <c r="E70" i="1"/>
  <c r="F70" i="1" s="1"/>
  <c r="E66" i="1"/>
  <c r="F66" i="1" s="1"/>
  <c r="E103" i="1"/>
  <c r="F103" i="1" s="1"/>
  <c r="E65" i="1"/>
  <c r="F65" i="1" s="1"/>
  <c r="E111" i="1"/>
  <c r="F111" i="1" s="1"/>
  <c r="E80" i="1"/>
  <c r="F80" i="1" s="1"/>
  <c r="E68" i="1"/>
  <c r="F68" i="1" s="1"/>
  <c r="E12" i="1"/>
  <c r="F12" i="1" s="1"/>
  <c r="E83" i="1"/>
  <c r="F83" i="1" s="1"/>
  <c r="E58" i="1"/>
  <c r="F58" i="1" s="1"/>
  <c r="G11" i="1"/>
  <c r="H11" i="1" s="1"/>
  <c r="I11" i="1" s="1"/>
  <c r="E59" i="1"/>
  <c r="F59" i="1" s="1"/>
  <c r="E46" i="1"/>
  <c r="F46" i="1" s="1"/>
  <c r="E23" i="1"/>
  <c r="F23" i="1" s="1"/>
  <c r="E34" i="1"/>
  <c r="F34" i="1" s="1"/>
  <c r="E75" i="1"/>
  <c r="F75" i="1" s="1"/>
  <c r="E86" i="1"/>
  <c r="F86" i="1" s="1"/>
  <c r="E85" i="1"/>
  <c r="F85" i="1" s="1"/>
</calcChain>
</file>

<file path=xl/sharedStrings.xml><?xml version="1.0" encoding="utf-8"?>
<sst xmlns="http://schemas.openxmlformats.org/spreadsheetml/2006/main" count="20" uniqueCount="20">
  <si>
    <t>W (mm/y)</t>
  </si>
  <si>
    <t>W (m/s)</t>
  </si>
  <si>
    <t>K (m/s)</t>
  </si>
  <si>
    <t>ne</t>
  </si>
  <si>
    <t>L' (m)</t>
  </si>
  <si>
    <t>x (m)</t>
  </si>
  <si>
    <r>
      <t>x</t>
    </r>
    <r>
      <rPr>
        <b/>
        <vertAlign val="subscript"/>
        <sz val="10"/>
        <rFont val="Arial"/>
        <family val="2"/>
      </rPr>
      <t>i</t>
    </r>
    <r>
      <rPr>
        <b/>
        <sz val="10"/>
        <rFont val="Arial"/>
        <family val="2"/>
      </rPr>
      <t xml:space="preserve"> (m)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</si>
  <si>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 xml:space="preserve"> (m) Eq. 8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</si>
  <si>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 xml:space="preserve"> (m/s) Eq. 9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</si>
  <si>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 xml:space="preserve"> (s) Eq. 19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</si>
  <si>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 xml:space="preserve"> (y) Eq. 19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</si>
  <si>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 xml:space="preserve"> (m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/m) Eq. 23</t>
    </r>
  </si>
  <si>
    <r>
      <t>RT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 xml:space="preserve"> (s) Eq. 24</t>
    </r>
  </si>
  <si>
    <r>
      <t>RT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 xml:space="preserve"> (y) Eq. 24</t>
    </r>
  </si>
  <si>
    <r>
      <t>h</t>
    </r>
    <r>
      <rPr>
        <b/>
        <vertAlign val="subscript"/>
        <sz val="10"/>
        <rFont val="Arial"/>
        <family val="2"/>
      </rPr>
      <t>L'</t>
    </r>
    <r>
      <rPr>
        <b/>
        <sz val="10"/>
        <rFont val="Arial"/>
        <family val="2"/>
      </rPr>
      <t xml:space="preserve"> (m)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</si>
  <si>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 xml:space="preserve"> (m/y) Eq. 9</t>
    </r>
  </si>
  <si>
    <r>
      <t>L'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+(Kh</t>
    </r>
    <r>
      <rPr>
        <b/>
        <vertAlign val="subscript"/>
        <sz val="10"/>
        <rFont val="Arial"/>
        <family val="2"/>
      </rPr>
      <t>L'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/W) (m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)</t>
    </r>
  </si>
  <si>
    <t>INPUTS</t>
  </si>
  <si>
    <t>OUTPUTS</t>
  </si>
  <si>
    <t>INTERMEDIATE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</si>
</sst>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vertAlign val="superscript"/>
      <sz val="10"/>
      <name val="Arial"/>
      <family val="2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11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2" fontId="0" fillId="0" borderId="0" xfId="0" applyNumberFormat="1"/>
    <xf numFmtId="164" fontId="0" fillId="0" borderId="0" xfId="0" applyNumberFormat="1"/>
    <xf numFmtId="1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0" fillId="0" borderId="0" xfId="0" applyFont="1"/>
    <xf numFmtId="11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3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Data!$A$13:$A$111</c:f>
              <c:numCache>
                <c:formatCode>General</c:formatCode>
                <c:ptCount val="99"/>
                <c:pt idx="0">
                  <c:v>20</c:v>
                </c:pt>
                <c:pt idx="1">
                  <c:v>30</c:v>
                </c:pt>
                <c:pt idx="2">
                  <c:v>40</c:v>
                </c:pt>
                <c:pt idx="3">
                  <c:v>50</c:v>
                </c:pt>
                <c:pt idx="4">
                  <c:v>60</c:v>
                </c:pt>
                <c:pt idx="5">
                  <c:v>70</c:v>
                </c:pt>
                <c:pt idx="6">
                  <c:v>80</c:v>
                </c:pt>
                <c:pt idx="7">
                  <c:v>90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130</c:v>
                </c:pt>
                <c:pt idx="12">
                  <c:v>140</c:v>
                </c:pt>
                <c:pt idx="13">
                  <c:v>150</c:v>
                </c:pt>
                <c:pt idx="14">
                  <c:v>160</c:v>
                </c:pt>
                <c:pt idx="15">
                  <c:v>170</c:v>
                </c:pt>
                <c:pt idx="16">
                  <c:v>180</c:v>
                </c:pt>
                <c:pt idx="17">
                  <c:v>190</c:v>
                </c:pt>
                <c:pt idx="18">
                  <c:v>200</c:v>
                </c:pt>
                <c:pt idx="19">
                  <c:v>210</c:v>
                </c:pt>
                <c:pt idx="20">
                  <c:v>220</c:v>
                </c:pt>
                <c:pt idx="21">
                  <c:v>230</c:v>
                </c:pt>
                <c:pt idx="22">
                  <c:v>240</c:v>
                </c:pt>
                <c:pt idx="23">
                  <c:v>250</c:v>
                </c:pt>
                <c:pt idx="24">
                  <c:v>260</c:v>
                </c:pt>
                <c:pt idx="25">
                  <c:v>270</c:v>
                </c:pt>
                <c:pt idx="26">
                  <c:v>280</c:v>
                </c:pt>
                <c:pt idx="27">
                  <c:v>290</c:v>
                </c:pt>
                <c:pt idx="28">
                  <c:v>300</c:v>
                </c:pt>
                <c:pt idx="29">
                  <c:v>310</c:v>
                </c:pt>
                <c:pt idx="30">
                  <c:v>320</c:v>
                </c:pt>
                <c:pt idx="31">
                  <c:v>330</c:v>
                </c:pt>
                <c:pt idx="32">
                  <c:v>340</c:v>
                </c:pt>
                <c:pt idx="33">
                  <c:v>350</c:v>
                </c:pt>
                <c:pt idx="34">
                  <c:v>360</c:v>
                </c:pt>
                <c:pt idx="35">
                  <c:v>370</c:v>
                </c:pt>
                <c:pt idx="36">
                  <c:v>380</c:v>
                </c:pt>
                <c:pt idx="37">
                  <c:v>390</c:v>
                </c:pt>
                <c:pt idx="38">
                  <c:v>400</c:v>
                </c:pt>
                <c:pt idx="39">
                  <c:v>410</c:v>
                </c:pt>
                <c:pt idx="40">
                  <c:v>420</c:v>
                </c:pt>
                <c:pt idx="41">
                  <c:v>430</c:v>
                </c:pt>
                <c:pt idx="42">
                  <c:v>440</c:v>
                </c:pt>
                <c:pt idx="43">
                  <c:v>450</c:v>
                </c:pt>
                <c:pt idx="44">
                  <c:v>460</c:v>
                </c:pt>
                <c:pt idx="45">
                  <c:v>470</c:v>
                </c:pt>
                <c:pt idx="46">
                  <c:v>480</c:v>
                </c:pt>
                <c:pt idx="47">
                  <c:v>490</c:v>
                </c:pt>
                <c:pt idx="48">
                  <c:v>500</c:v>
                </c:pt>
                <c:pt idx="49">
                  <c:v>510</c:v>
                </c:pt>
                <c:pt idx="50">
                  <c:v>520</c:v>
                </c:pt>
                <c:pt idx="51">
                  <c:v>530</c:v>
                </c:pt>
                <c:pt idx="52">
                  <c:v>540</c:v>
                </c:pt>
                <c:pt idx="53">
                  <c:v>550</c:v>
                </c:pt>
                <c:pt idx="54">
                  <c:v>560</c:v>
                </c:pt>
                <c:pt idx="55">
                  <c:v>570</c:v>
                </c:pt>
                <c:pt idx="56">
                  <c:v>580</c:v>
                </c:pt>
                <c:pt idx="57">
                  <c:v>590</c:v>
                </c:pt>
                <c:pt idx="58">
                  <c:v>600</c:v>
                </c:pt>
                <c:pt idx="59">
                  <c:v>610</c:v>
                </c:pt>
                <c:pt idx="60">
                  <c:v>620</c:v>
                </c:pt>
                <c:pt idx="61">
                  <c:v>630</c:v>
                </c:pt>
                <c:pt idx="62">
                  <c:v>640</c:v>
                </c:pt>
                <c:pt idx="63">
                  <c:v>650</c:v>
                </c:pt>
                <c:pt idx="64">
                  <c:v>660</c:v>
                </c:pt>
                <c:pt idx="65">
                  <c:v>670</c:v>
                </c:pt>
                <c:pt idx="66">
                  <c:v>680</c:v>
                </c:pt>
                <c:pt idx="67">
                  <c:v>690</c:v>
                </c:pt>
                <c:pt idx="68">
                  <c:v>700</c:v>
                </c:pt>
                <c:pt idx="69">
                  <c:v>710</c:v>
                </c:pt>
                <c:pt idx="70">
                  <c:v>720</c:v>
                </c:pt>
                <c:pt idx="71">
                  <c:v>730</c:v>
                </c:pt>
                <c:pt idx="72">
                  <c:v>740</c:v>
                </c:pt>
                <c:pt idx="73">
                  <c:v>750</c:v>
                </c:pt>
                <c:pt idx="74">
                  <c:v>760</c:v>
                </c:pt>
                <c:pt idx="75">
                  <c:v>770</c:v>
                </c:pt>
                <c:pt idx="76">
                  <c:v>780</c:v>
                </c:pt>
                <c:pt idx="77">
                  <c:v>790</c:v>
                </c:pt>
                <c:pt idx="78">
                  <c:v>800</c:v>
                </c:pt>
                <c:pt idx="79">
                  <c:v>810</c:v>
                </c:pt>
                <c:pt idx="80">
                  <c:v>820</c:v>
                </c:pt>
                <c:pt idx="81">
                  <c:v>830</c:v>
                </c:pt>
                <c:pt idx="82">
                  <c:v>840</c:v>
                </c:pt>
                <c:pt idx="83">
                  <c:v>850</c:v>
                </c:pt>
                <c:pt idx="84">
                  <c:v>860</c:v>
                </c:pt>
                <c:pt idx="85">
                  <c:v>870</c:v>
                </c:pt>
                <c:pt idx="86">
                  <c:v>880</c:v>
                </c:pt>
                <c:pt idx="87">
                  <c:v>890</c:v>
                </c:pt>
                <c:pt idx="88">
                  <c:v>900</c:v>
                </c:pt>
                <c:pt idx="89">
                  <c:v>910</c:v>
                </c:pt>
                <c:pt idx="90">
                  <c:v>920</c:v>
                </c:pt>
                <c:pt idx="91">
                  <c:v>930</c:v>
                </c:pt>
                <c:pt idx="92">
                  <c:v>940</c:v>
                </c:pt>
                <c:pt idx="93">
                  <c:v>950</c:v>
                </c:pt>
                <c:pt idx="94">
                  <c:v>960</c:v>
                </c:pt>
                <c:pt idx="95">
                  <c:v>970</c:v>
                </c:pt>
                <c:pt idx="96">
                  <c:v>980</c:v>
                </c:pt>
                <c:pt idx="97">
                  <c:v>990</c:v>
                </c:pt>
                <c:pt idx="98">
                  <c:v>1000</c:v>
                </c:pt>
              </c:numCache>
            </c:numRef>
          </c:xVal>
          <c:yVal>
            <c:numRef>
              <c:f>Data!$F$13:$F$111</c:f>
              <c:numCache>
                <c:formatCode>0.00</c:formatCode>
                <c:ptCount val="99"/>
                <c:pt idx="0">
                  <c:v>25.017449392911494</c:v>
                </c:pt>
                <c:pt idx="1">
                  <c:v>39.651544523212259</c:v>
                </c:pt>
                <c:pt idx="2">
                  <c:v>50.034414468817744</c:v>
                </c:pt>
                <c:pt idx="3">
                  <c:v>58.087801939011683</c:v>
                </c:pt>
                <c:pt idx="4">
                  <c:v>64.667702380037852</c:v>
                </c:pt>
                <c:pt idx="5">
                  <c:v>70.230729828162097</c:v>
                </c:pt>
                <c:pt idx="6">
                  <c:v>75.049442168373133</c:v>
                </c:pt>
                <c:pt idx="7">
                  <c:v>79.299644821794615</c:v>
                </c:pt>
                <c:pt idx="8">
                  <c:v>83.101376492534939</c:v>
                </c:pt>
                <c:pt idx="9">
                  <c:v>86.54025589920974</c:v>
                </c:pt>
                <c:pt idx="10">
                  <c:v>89.679500733723501</c:v>
                </c:pt>
                <c:pt idx="11">
                  <c:v>92.567119204820401</c:v>
                </c:pt>
                <c:pt idx="12">
                  <c:v>95.240428848673872</c:v>
                </c:pt>
                <c:pt idx="13">
                  <c:v>97.729012555217565</c:v>
                </c:pt>
                <c:pt idx="14">
                  <c:v>100.05671862833674</c:v>
                </c:pt>
                <c:pt idx="15">
                  <c:v>102.24305343479985</c:v>
                </c:pt>
                <c:pt idx="16">
                  <c:v>104.30417538526672</c:v>
                </c:pt>
                <c:pt idx="17">
                  <c:v>106.25361981256671</c:v>
                </c:pt>
                <c:pt idx="18">
                  <c:v>108.10283770044515</c:v>
                </c:pt>
                <c:pt idx="19">
                  <c:v>109.86160283533091</c:v>
                </c:pt>
                <c:pt idx="20">
                  <c:v>111.53832415477123</c:v>
                </c:pt>
                <c:pt idx="21">
                  <c:v>113.14028860739171</c:v>
                </c:pt>
                <c:pt idx="22">
                  <c:v>114.67385228780923</c:v>
                </c:pt>
                <c:pt idx="23">
                  <c:v>116.14459252800698</c:v>
                </c:pt>
                <c:pt idx="24">
                  <c:v>117.55743014130084</c:v>
                </c:pt>
                <c:pt idx="25">
                  <c:v>118.91672858317739</c:v>
                </c:pt>
                <c:pt idx="26">
                  <c:v>120.22637506971243</c:v>
                </c:pt>
                <c:pt idx="27">
                  <c:v>121.48984745504147</c:v>
                </c:pt>
                <c:pt idx="28">
                  <c:v>122.71026976652013</c:v>
                </c:pt>
                <c:pt idx="29">
                  <c:v>123.89045863040862</c:v>
                </c:pt>
                <c:pt idx="30">
                  <c:v>125.03296232435144</c:v>
                </c:pt>
                <c:pt idx="31">
                  <c:v>126.14009381869162</c:v>
                </c:pt>
                <c:pt idx="32">
                  <c:v>127.21395888386314</c:v>
                </c:pt>
                <c:pt idx="33">
                  <c:v>128.25648012239753</c:v>
                </c:pt>
                <c:pt idx="34">
                  <c:v>129.26941761469195</c:v>
                </c:pt>
                <c:pt idx="35">
                  <c:v>130.25438673544687</c:v>
                </c:pt>
                <c:pt idx="36">
                  <c:v>131.21287359367128</c:v>
                </c:pt>
                <c:pt idx="37">
                  <c:v>132.14624846676696</c:v>
                </c:pt>
                <c:pt idx="38">
                  <c:v>133.05577753351227</c:v>
                </c:pt>
                <c:pt idx="39">
                  <c:v>133.94263315805773</c:v>
                </c:pt>
                <c:pt idx="40">
                  <c:v>134.80790293450187</c:v>
                </c:pt>
                <c:pt idx="41">
                  <c:v>135.65259766708553</c:v>
                </c:pt>
                <c:pt idx="42">
                  <c:v>136.47765843286444</c:v>
                </c:pt>
                <c:pt idx="43">
                  <c:v>137.28396285061012</c:v>
                </c:pt>
                <c:pt idx="44">
                  <c:v>138.07233066064393</c:v>
                </c:pt>
                <c:pt idx="45">
                  <c:v>138.84352870454157</c:v>
                </c:pt>
                <c:pt idx="46">
                  <c:v>139.59827538053534</c:v>
                </c:pt>
                <c:pt idx="47">
                  <c:v>140.33724463949264</c:v>
                </c:pt>
                <c:pt idx="48">
                  <c:v>141.06106957717367</c:v>
                </c:pt>
                <c:pt idx="49">
                  <c:v>141.77034567074577</c:v>
                </c:pt>
                <c:pt idx="50">
                  <c:v>142.46563370101038</c:v>
                </c:pt>
                <c:pt idx="51">
                  <c:v>143.14746239626967</c:v>
                </c:pt>
                <c:pt idx="52">
                  <c:v>143.81633082905671</c:v>
                </c:pt>
                <c:pt idx="53">
                  <c:v>144.47271059294292</c:v>
                </c:pt>
                <c:pt idx="54">
                  <c:v>145.11704778320347</c:v>
                </c:pt>
                <c:pt idx="55">
                  <c:v>145.74976480217288</c:v>
                </c:pt>
                <c:pt idx="56">
                  <c:v>146.37126200758829</c:v>
                </c:pt>
                <c:pt idx="57">
                  <c:v>146.98191922002673</c:v>
                </c:pt>
                <c:pt idx="58">
                  <c:v>147.58209710364801</c:v>
                </c:pt>
                <c:pt idx="59">
                  <c:v>148.17213843280973</c:v>
                </c:pt>
                <c:pt idx="60">
                  <c:v>148.75236925569109</c:v>
                </c:pt>
                <c:pt idx="61">
                  <c:v>149.32309996481408</c:v>
                </c:pt>
                <c:pt idx="62">
                  <c:v>149.88462628325991</c:v>
                </c:pt>
                <c:pt idx="63">
                  <c:v>150.43723017442557</c:v>
                </c:pt>
                <c:pt idx="64">
                  <c:v>150.9811806823233</c:v>
                </c:pt>
                <c:pt idx="65">
                  <c:v>151.51673470869287</c:v>
                </c:pt>
                <c:pt idx="66">
                  <c:v>152.0441377325424</c:v>
                </c:pt>
                <c:pt idx="67">
                  <c:v>152.56362447716205</c:v>
                </c:pt>
                <c:pt idx="68">
                  <c:v>153.07541952914565</c:v>
                </c:pt>
                <c:pt idx="69">
                  <c:v>153.57973791350454</c:v>
                </c:pt>
                <c:pt idx="70">
                  <c:v>154.07678562856017</c:v>
                </c:pt>
                <c:pt idx="71">
                  <c:v>154.56676014394247</c:v>
                </c:pt>
                <c:pt idx="72">
                  <c:v>155.04985086470793</c:v>
                </c:pt>
                <c:pt idx="73">
                  <c:v>155.52623956430511</c:v>
                </c:pt>
                <c:pt idx="74">
                  <c:v>155.99610078886394</c:v>
                </c:pt>
                <c:pt idx="75">
                  <c:v>156.45960223505836</c:v>
                </c:pt>
                <c:pt idx="76">
                  <c:v>156.91690510358822</c:v>
                </c:pt>
                <c:pt idx="77">
                  <c:v>157.36816443014351</c:v>
                </c:pt>
                <c:pt idx="78">
                  <c:v>157.81352939555217</c:v>
                </c:pt>
                <c:pt idx="79">
                  <c:v>158.25314361666119</c:v>
                </c:pt>
                <c:pt idx="80">
                  <c:v>158.68714541937084</c:v>
                </c:pt>
                <c:pt idx="81">
                  <c:v>159.11566809511973</c:v>
                </c:pt>
                <c:pt idx="82">
                  <c:v>159.53884014200986</c:v>
                </c:pt>
                <c:pt idx="83">
                  <c:v>159.95678549166229</c:v>
                </c:pt>
                <c:pt idx="84">
                  <c:v>160.3696237228053</c:v>
                </c:pt>
                <c:pt idx="85">
                  <c:v>160.77747026251507</c:v>
                </c:pt>
                <c:pt idx="86">
                  <c:v>161.18043657595558</c:v>
                </c:pt>
                <c:pt idx="87">
                  <c:v>161.57863034539764</c:v>
                </c:pt>
                <c:pt idx="88">
                  <c:v>161.97215563923589</c:v>
                </c:pt>
                <c:pt idx="89">
                  <c:v>162.36111307166664</c:v>
                </c:pt>
                <c:pt idx="90">
                  <c:v>162.74559995363933</c:v>
                </c:pt>
                <c:pt idx="91">
                  <c:v>163.12571043564751</c:v>
                </c:pt>
                <c:pt idx="92">
                  <c:v>163.50153564288271</c:v>
                </c:pt>
                <c:pt idx="93">
                  <c:v>163.87316380323702</c:v>
                </c:pt>
                <c:pt idx="94">
                  <c:v>164.24068036860257</c:v>
                </c:pt>
                <c:pt idx="95">
                  <c:v>164.60416812988586</c:v>
                </c:pt>
                <c:pt idx="96">
                  <c:v>164.96370732612226</c:v>
                </c:pt>
                <c:pt idx="97">
                  <c:v>165.31937574805204</c:v>
                </c:pt>
                <c:pt idx="98">
                  <c:v>165.67124883648992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DA-465E-940A-7F755073C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966400"/>
        <c:axId val="436966072"/>
      </c:scatterChart>
      <c:valAx>
        <c:axId val="436966400"/>
        <c:scaling>
          <c:orientation val="minMax"/>
          <c:max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Distance</a:t>
                </a:r>
                <a:r>
                  <a:rPr lang="fr-CA" baseline="0"/>
                  <a:t> x (m)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072"/>
        <c:crosses val="autoZero"/>
        <c:crossBetween val="midCat"/>
      </c:valAx>
      <c:valAx>
        <c:axId val="4369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 baseline="0"/>
                  <a:t>Groundwater travel time  v</a:t>
                </a:r>
                <a:r>
                  <a:rPr lang="fr-CA" baseline="-25000"/>
                  <a:t>I </a:t>
                </a:r>
                <a:r>
                  <a:rPr lang="fr-CA" baseline="0"/>
                  <a:t>(y)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400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0"/>
          </c:trendline>
          <c:xVal>
            <c:numRef>
              <c:f>Data!$A$11:$A$111</c:f>
              <c:numCache>
                <c:formatCode>General</c:formatCode>
                <c:ptCount val="10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</c:numCache>
            </c:numRef>
          </c:xVal>
          <c:yVal>
            <c:numRef>
              <c:f>Data!$D$11:$D$111</c:f>
              <c:numCache>
                <c:formatCode>0.00</c:formatCode>
                <c:ptCount val="101"/>
                <c:pt idx="0">
                  <c:v>0</c:v>
                </c:pt>
                <c:pt idx="1">
                  <c:v>0.27706452553279742</c:v>
                </c:pt>
                <c:pt idx="2">
                  <c:v>0.5541340081844357</c:v>
                </c:pt>
                <c:pt idx="3">
                  <c:v>0.83121340551722145</c:v>
                </c:pt>
                <c:pt idx="4">
                  <c:v>1.1083076759804849</c:v>
                </c:pt>
                <c:pt idx="5">
                  <c:v>1.3854217793543218</c:v>
                </c:pt>
                <c:pt idx="6">
                  <c:v>1.6625606771936181</c:v>
                </c:pt>
                <c:pt idx="7">
                  <c:v>1.9397293332724375</c:v>
                </c:pt>
                <c:pt idx="8">
                  <c:v>2.2169327140288799</c:v>
                </c:pt>
                <c:pt idx="9">
                  <c:v>2.4941757890104905</c:v>
                </c:pt>
                <c:pt idx="10">
                  <c:v>2.7714635313203244</c:v>
                </c:pt>
                <c:pt idx="11">
                  <c:v>3.0488009180637521</c:v>
                </c:pt>
                <c:pt idx="12">
                  <c:v>3.3261929307960987</c:v>
                </c:pt>
                <c:pt idx="13">
                  <c:v>3.6036445559712216</c:v>
                </c:pt>
                <c:pt idx="14">
                  <c:v>3.8811607853911116</c:v>
                </c:pt>
                <c:pt idx="15">
                  <c:v>4.1587466166566083</c:v>
                </c:pt>
                <c:pt idx="16">
                  <c:v>4.4364070536193463</c:v>
                </c:pt>
                <c:pt idx="17">
                  <c:v>4.7141471068349929</c:v>
                </c:pt>
                <c:pt idx="18">
                  <c:v>4.9919717940179176</c:v>
                </c:pt>
                <c:pt idx="19">
                  <c:v>5.2698861404973467</c:v>
                </c:pt>
                <c:pt idx="20">
                  <c:v>5.5478951796751304</c:v>
                </c:pt>
                <c:pt idx="21">
                  <c:v>5.8260039534852082</c:v>
                </c:pt>
                <c:pt idx="22">
                  <c:v>6.1042175128548699</c:v>
                </c:pt>
                <c:pt idx="23">
                  <c:v>6.3825409181679271</c:v>
                </c:pt>
                <c:pt idx="24">
                  <c:v>6.6609792397298584</c:v>
                </c:pt>
                <c:pt idx="25">
                  <c:v>6.9395375582350889</c:v>
                </c:pt>
                <c:pt idx="26">
                  <c:v>7.2182209652364282</c:v>
                </c:pt>
                <c:pt idx="27">
                  <c:v>7.4970345636168583</c:v>
                </c:pt>
                <c:pt idx="28">
                  <c:v>7.7759834680636795</c:v>
                </c:pt>
                <c:pt idx="29">
                  <c:v>8.0550728055452101</c:v>
                </c:pt>
                <c:pt idx="30">
                  <c:v>8.3343077157900716</c:v>
                </c:pt>
                <c:pt idx="31">
                  <c:v>8.6136933517692142</c:v>
                </c:pt>
                <c:pt idx="32">
                  <c:v>8.8932348801807652</c:v>
                </c:pt>
                <c:pt idx="33">
                  <c:v>9.1729374819378009</c:v>
                </c:pt>
                <c:pt idx="34">
                  <c:v>9.4528063526592021</c:v>
                </c:pt>
                <c:pt idx="35">
                  <c:v>9.7328467031636272</c:v>
                </c:pt>
                <c:pt idx="36">
                  <c:v>10.013063759966782</c:v>
                </c:pt>
                <c:pt idx="37">
                  <c:v>10.293462765782069</c:v>
                </c:pt>
                <c:pt idx="38">
                  <c:v>10.574048980024706</c:v>
                </c:pt>
                <c:pt idx="39">
                  <c:v>10.854827679319516</c:v>
                </c:pt>
                <c:pt idx="40">
                  <c:v>11.135804158012377</c:v>
                </c:pt>
                <c:pt idx="41">
                  <c:v>11.41698372868559</c:v>
                </c:pt>
                <c:pt idx="42">
                  <c:v>11.698371722677159</c:v>
                </c:pt>
                <c:pt idx="43">
                  <c:v>11.979973490604204</c:v>
                </c:pt>
                <c:pt idx="44">
                  <c:v>12.261794402890571</c:v>
                </c:pt>
                <c:pt idx="45">
                  <c:v>12.543839850298772</c:v>
                </c:pt>
                <c:pt idx="46">
                  <c:v>12.826115244466436</c:v>
                </c:pt>
                <c:pt idx="47">
                  <c:v>13.108626018447286</c:v>
                </c:pt>
                <c:pt idx="48">
                  <c:v>13.391377627256913</c:v>
                </c:pt>
                <c:pt idx="49">
                  <c:v>13.674375548423372</c:v>
                </c:pt>
                <c:pt idx="50">
                  <c:v>13.957625282542761</c:v>
                </c:pt>
                <c:pt idx="51">
                  <c:v>14.241132353839966</c:v>
                </c:pt>
                <c:pt idx="52">
                  <c:v>14.524902310734653</c:v>
                </c:pt>
                <c:pt idx="53">
                  <c:v>14.808940726412677</c:v>
                </c:pt>
                <c:pt idx="54">
                  <c:v>15.093253199403005</c:v>
                </c:pt>
                <c:pt idx="55">
                  <c:v>15.377845354160419</c:v>
                </c:pt>
                <c:pt idx="56">
                  <c:v>15.662722841653972</c:v>
                </c:pt>
                <c:pt idx="57">
                  <c:v>15.947891339961517</c:v>
                </c:pt>
                <c:pt idx="58">
                  <c:v>16.233356554870308</c:v>
                </c:pt>
                <c:pt idx="59">
                  <c:v>16.519124220483992</c:v>
                </c:pt>
                <c:pt idx="60">
                  <c:v>16.805200099835954</c:v>
                </c:pt>
                <c:pt idx="61">
                  <c:v>17.091589985509394</c:v>
                </c:pt>
                <c:pt idx="62">
                  <c:v>17.378299700264105</c:v>
                </c:pt>
                <c:pt idx="63">
                  <c:v>17.665335097670226</c:v>
                </c:pt>
                <c:pt idx="64">
                  <c:v>17.952702062749143</c:v>
                </c:pt>
                <c:pt idx="65">
                  <c:v>18.240406512621622</c:v>
                </c:pt>
                <c:pt idx="66">
                  <c:v>18.528454397163465</c:v>
                </c:pt>
                <c:pt idx="67">
                  <c:v>18.816851699668764</c:v>
                </c:pt>
                <c:pt idx="68">
                  <c:v>19.105604437521031</c:v>
                </c:pt>
                <c:pt idx="69">
                  <c:v>19.394718662872279</c:v>
                </c:pt>
                <c:pt idx="70">
                  <c:v>19.68420046333036</c:v>
                </c:pt>
                <c:pt idx="71">
                  <c:v>19.974055962654624</c:v>
                </c:pt>
                <c:pt idx="72">
                  <c:v>20.264291321460266</c:v>
                </c:pt>
                <c:pt idx="73">
                  <c:v>20.554912737931364</c:v>
                </c:pt>
                <c:pt idx="74">
                  <c:v>20.845926448542944</c:v>
                </c:pt>
                <c:pt idx="75">
                  <c:v>21.137338728792262</c:v>
                </c:pt>
                <c:pt idx="76">
                  <c:v>21.429155893939466</c:v>
                </c:pt>
                <c:pt idx="77">
                  <c:v>21.721384299757894</c:v>
                </c:pt>
                <c:pt idx="78">
                  <c:v>22.014030343294223</c:v>
                </c:pt>
                <c:pt idx="79">
                  <c:v>22.307100463638669</c:v>
                </c:pt>
                <c:pt idx="80">
                  <c:v>22.600601142705514</c:v>
                </c:pt>
                <c:pt idx="81">
                  <c:v>22.894538906024138</c:v>
                </c:pt>
                <c:pt idx="82">
                  <c:v>23.188920323540838</c:v>
                </c:pt>
                <c:pt idx="83">
                  <c:v>23.483752010431665</c:v>
                </c:pt>
                <c:pt idx="84">
                  <c:v>23.779040627926523</c:v>
                </c:pt>
                <c:pt idx="85">
                  <c:v>24.074792884144749</c:v>
                </c:pt>
                <c:pt idx="86">
                  <c:v>24.371015534942561</c:v>
                </c:pt>
                <c:pt idx="87">
                  <c:v>24.667715384772439</c:v>
                </c:pt>
                <c:pt idx="88">
                  <c:v>24.964899287554896</c:v>
                </c:pt>
                <c:pt idx="89">
                  <c:v>25.262574147562812</c:v>
                </c:pt>
                <c:pt idx="90">
                  <c:v>25.560746920318653</c:v>
                </c:pt>
                <c:pt idx="91">
                  <c:v>25.859424613504824</c:v>
                </c:pt>
                <c:pt idx="92">
                  <c:v>26.158614287887506</c:v>
                </c:pt>
                <c:pt idx="93">
                  <c:v>26.45832305825423</c:v>
                </c:pt>
                <c:pt idx="94">
                  <c:v>26.758558094365551</c:v>
                </c:pt>
                <c:pt idx="95">
                  <c:v>27.05932662192107</c:v>
                </c:pt>
                <c:pt idx="96">
                  <c:v>27.360635923540155</c:v>
                </c:pt>
                <c:pt idx="97">
                  <c:v>27.662493339757752</c:v>
                </c:pt>
                <c:pt idx="98">
                  <c:v>27.964906270035481</c:v>
                </c:pt>
                <c:pt idx="99">
                  <c:v>28.267882173788529</c:v>
                </c:pt>
                <c:pt idx="100">
                  <c:v>28.571428571428569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264-4AF3-A2F3-814D60EF5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966400"/>
        <c:axId val="436966072"/>
      </c:scatterChart>
      <c:valAx>
        <c:axId val="436966400"/>
        <c:scaling>
          <c:orientation val="minMax"/>
          <c:max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Distance</a:t>
                </a:r>
                <a:r>
                  <a:rPr lang="fr-CA" baseline="0"/>
                  <a:t> x (m)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072"/>
        <c:crosses val="autoZero"/>
        <c:crossBetween val="midCat"/>
      </c:valAx>
      <c:valAx>
        <c:axId val="4369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 baseline="0"/>
                  <a:t>Groundwater velocity  v</a:t>
                </a:r>
                <a:r>
                  <a:rPr lang="fr-CA" baseline="-25000"/>
                  <a:t>I  </a:t>
                </a:r>
                <a:r>
                  <a:rPr lang="fr-CA" baseline="0"/>
                  <a:t>(m/y)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400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Data!$A$11:$A$111</c:f>
              <c:numCache>
                <c:formatCode>General</c:formatCode>
                <c:ptCount val="10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</c:numCache>
            </c:numRef>
          </c:xVal>
          <c:yVal>
            <c:numRef>
              <c:f>Data!$B$11:$B$111</c:f>
              <c:numCache>
                <c:formatCode>0.00</c:formatCode>
                <c:ptCount val="101"/>
                <c:pt idx="0">
                  <c:v>51.561118683740979</c:v>
                </c:pt>
                <c:pt idx="1">
                  <c:v>51.560964934946973</c:v>
                </c:pt>
                <c:pt idx="2">
                  <c:v>51.560503685814162</c:v>
                </c:pt>
                <c:pt idx="3">
                  <c:v>51.559734928089924</c:v>
                </c:pt>
                <c:pt idx="4">
                  <c:v>51.558658648019076</c:v>
                </c:pt>
                <c:pt idx="5">
                  <c:v>51.557274826342656</c:v>
                </c:pt>
                <c:pt idx="6">
                  <c:v>51.555583438296139</c:v>
                </c:pt>
                <c:pt idx="7">
                  <c:v>51.553584453607307</c:v>
                </c:pt>
                <c:pt idx="8">
                  <c:v>51.551277836493469</c:v>
                </c:pt>
                <c:pt idx="9">
                  <c:v>51.548663545658293</c:v>
                </c:pt>
                <c:pt idx="10">
                  <c:v>51.545741534288112</c:v>
                </c:pt>
                <c:pt idx="11">
                  <c:v>51.542511750047701</c:v>
                </c:pt>
                <c:pt idx="12">
                  <c:v>51.538974135075598</c:v>
                </c:pt>
                <c:pt idx="13">
                  <c:v>51.535128625978949</c:v>
                </c:pt>
                <c:pt idx="14">
                  <c:v>51.530975153827761</c:v>
                </c:pt>
                <c:pt idx="15">
                  <c:v>51.526513644148771</c:v>
                </c:pt>
                <c:pt idx="16">
                  <c:v>51.521744016918731</c:v>
                </c:pt>
                <c:pt idx="17">
                  <c:v>51.516666186557231</c:v>
                </c:pt>
                <c:pt idx="18">
                  <c:v>51.511280061918988</c:v>
                </c:pt>
                <c:pt idx="19">
                  <c:v>51.505585546285687</c:v>
                </c:pt>
                <c:pt idx="20">
                  <c:v>51.499582537357234</c:v>
                </c:pt>
                <c:pt idx="21">
                  <c:v>51.493270927242548</c:v>
                </c:pt>
                <c:pt idx="22">
                  <c:v>51.48665060244987</c:v>
                </c:pt>
                <c:pt idx="23">
                  <c:v>51.479721443876493</c:v>
                </c:pt>
                <c:pt idx="24">
                  <c:v>51.472483326798006</c:v>
                </c:pt>
                <c:pt idx="25">
                  <c:v>51.464936120857047</c:v>
                </c:pt>
                <c:pt idx="26">
                  <c:v>51.457079690051501</c:v>
                </c:pt>
                <c:pt idx="27">
                  <c:v>51.448913892722175</c:v>
                </c:pt>
                <c:pt idx="28">
                  <c:v>51.440438581539986</c:v>
                </c:pt>
                <c:pt idx="29">
                  <c:v>51.43165360349257</c:v>
                </c:pt>
                <c:pt idx="30">
                  <c:v>51.422558799870401</c:v>
                </c:pt>
                <c:pt idx="31">
                  <c:v>51.41315400625237</c:v>
                </c:pt>
                <c:pt idx="32">
                  <c:v>51.403439052490789</c:v>
                </c:pt>
                <c:pt idx="33">
                  <c:v>51.393413762695928</c:v>
                </c:pt>
                <c:pt idx="34">
                  <c:v>51.383077955219917</c:v>
                </c:pt>
                <c:pt idx="35">
                  <c:v>51.372431442640199</c:v>
                </c:pt>
                <c:pt idx="36">
                  <c:v>51.361474031742347</c:v>
                </c:pt>
                <c:pt idx="37">
                  <c:v>51.350205523502396</c:v>
                </c:pt>
                <c:pt idx="38">
                  <c:v>51.338625713068566</c:v>
                </c:pt>
                <c:pt idx="39">
                  <c:v>51.326734389742448</c:v>
                </c:pt>
                <c:pt idx="40">
                  <c:v>51.314531336959625</c:v>
                </c:pt>
                <c:pt idx="41">
                  <c:v>51.302016332269716</c:v>
                </c:pt>
                <c:pt idx="42">
                  <c:v>51.289189147315859</c:v>
                </c:pt>
                <c:pt idx="43">
                  <c:v>51.276049547813571</c:v>
                </c:pt>
                <c:pt idx="44">
                  <c:v>51.262597293529119</c:v>
                </c:pt>
                <c:pt idx="45">
                  <c:v>51.248832138257171</c:v>
                </c:pt>
                <c:pt idx="46">
                  <c:v>51.234753829797995</c:v>
                </c:pt>
                <c:pt idx="47">
                  <c:v>51.220362109933923</c:v>
                </c:pt>
                <c:pt idx="48">
                  <c:v>51.205656714405357</c:v>
                </c:pt>
                <c:pt idx="49">
                  <c:v>51.190637372886002</c:v>
                </c:pt>
                <c:pt idx="50">
                  <c:v>51.175303808957665</c:v>
                </c:pt>
                <c:pt idx="51">
                  <c:v>51.159655740084268</c:v>
                </c:pt>
                <c:pt idx="52">
                  <c:v>51.143692877585337</c:v>
                </c:pt>
                <c:pt idx="53">
                  <c:v>51.12741492660885</c:v>
                </c:pt>
                <c:pt idx="54">
                  <c:v>51.110821586103405</c:v>
                </c:pt>
                <c:pt idx="55">
                  <c:v>51.093912548789795</c:v>
                </c:pt>
                <c:pt idx="56">
                  <c:v>51.076687501131865</c:v>
                </c:pt>
                <c:pt idx="57">
                  <c:v>51.059146123306817</c:v>
                </c:pt>
                <c:pt idx="58">
                  <c:v>51.041288089174735</c:v>
                </c:pt>
                <c:pt idx="59">
                  <c:v>51.023113066247539</c:v>
                </c:pt>
                <c:pt idx="60">
                  <c:v>51.00462071565719</c:v>
                </c:pt>
                <c:pt idx="61">
                  <c:v>50.985810692123245</c:v>
                </c:pt>
                <c:pt idx="62">
                  <c:v>50.966682643919718</c:v>
                </c:pt>
                <c:pt idx="63">
                  <c:v>50.947236212841247</c:v>
                </c:pt>
                <c:pt idx="64">
                  <c:v>50.927471034168512</c:v>
                </c:pt>
                <c:pt idx="65">
                  <c:v>50.907386736633029</c:v>
                </c:pt>
                <c:pt idx="66">
                  <c:v>50.886982942381088</c:v>
                </c:pt>
                <c:pt idx="67">
                  <c:v>50.866259266937092</c:v>
                </c:pt>
                <c:pt idx="68">
                  <c:v>50.845215319166066</c:v>
                </c:pt>
                <c:pt idx="69">
                  <c:v>50.82385070123545</c:v>
                </c:pt>
                <c:pt idx="70">
                  <c:v>50.802165008576161</c:v>
                </c:pt>
                <c:pt idx="71">
                  <c:v>50.780157829842793</c:v>
                </c:pt>
                <c:pt idx="72">
                  <c:v>50.757828746873173</c:v>
                </c:pt>
                <c:pt idx="73">
                  <c:v>50.735177334647034</c:v>
                </c:pt>
                <c:pt idx="74">
                  <c:v>50.712203161243899</c:v>
                </c:pt>
                <c:pt idx="75">
                  <c:v>50.688905787800202</c:v>
                </c:pt>
                <c:pt idx="76">
                  <c:v>50.665284768465582</c:v>
                </c:pt>
                <c:pt idx="77">
                  <c:v>50.641339650358312</c:v>
                </c:pt>
                <c:pt idx="78">
                  <c:v>50.617069973519911</c:v>
                </c:pt>
                <c:pt idx="79">
                  <c:v>50.592475270868945</c:v>
                </c:pt>
                <c:pt idx="80">
                  <c:v>50.567555068153887</c:v>
                </c:pt>
                <c:pt idx="81">
                  <c:v>50.542308883905207</c:v>
                </c:pt>
                <c:pt idx="82">
                  <c:v>50.51673622938646</c:v>
                </c:pt>
                <c:pt idx="83">
                  <c:v>50.490836608544583</c:v>
                </c:pt>
                <c:pt idx="84">
                  <c:v>50.464609517959232</c:v>
                </c:pt>
                <c:pt idx="85">
                  <c:v>50.438054446791199</c:v>
                </c:pt>
                <c:pt idx="86">
                  <c:v>50.411170876729905</c:v>
                </c:pt>
                <c:pt idx="87">
                  <c:v>50.383958281939954</c:v>
                </c:pt>
                <c:pt idx="88">
                  <c:v>50.356416129006703</c:v>
                </c:pt>
                <c:pt idx="89">
                  <c:v>50.328543876880872</c:v>
                </c:pt>
                <c:pt idx="90">
                  <c:v>50.300340976822177</c:v>
                </c:pt>
                <c:pt idx="91">
                  <c:v>50.271806872341934</c:v>
                </c:pt>
                <c:pt idx="92">
                  <c:v>50.242940999144658</c:v>
                </c:pt>
                <c:pt idx="93">
                  <c:v>50.213742785068639</c:v>
                </c:pt>
                <c:pt idx="94">
                  <c:v>50.18421165002546</c:v>
                </c:pt>
                <c:pt idx="95">
                  <c:v>50.154347005938433</c:v>
                </c:pt>
                <c:pt idx="96">
                  <c:v>50.124148256679995</c:v>
                </c:pt>
                <c:pt idx="97">
                  <c:v>50.093614798007962</c:v>
                </c:pt>
                <c:pt idx="98">
                  <c:v>50.062746017500736</c:v>
                </c:pt>
                <c:pt idx="99">
                  <c:v>50.031541294491262</c:v>
                </c:pt>
                <c:pt idx="100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5B-4051-B8CE-7A046F10A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966400"/>
        <c:axId val="436966072"/>
      </c:scatterChart>
      <c:valAx>
        <c:axId val="436966400"/>
        <c:scaling>
          <c:orientation val="minMax"/>
          <c:max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Distance</a:t>
                </a:r>
                <a:r>
                  <a:rPr lang="fr-CA" baseline="0"/>
                  <a:t> x (m)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072"/>
        <c:crosses val="autoZero"/>
        <c:crossBetween val="midCat"/>
      </c:valAx>
      <c:valAx>
        <c:axId val="4369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 baseline="0"/>
                  <a:t>Saturated thickness h</a:t>
                </a:r>
                <a:r>
                  <a:rPr lang="fr-CA" baseline="-25000"/>
                  <a:t>I</a:t>
                </a:r>
                <a:r>
                  <a:rPr lang="fr-CA" baseline="0"/>
                  <a:t> (m)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400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48DA1FF-7BA5-4F79-B45E-616AE61D3D59}">
  <sheetPr/>
  <sheetViews>
    <sheetView zoomScale="129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E6E7584-8289-4600-BCFE-56E29AB90ADA}">
  <sheetPr/>
  <sheetViews>
    <sheetView zoomScale="128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2D0210C-0448-433A-9F1E-0114AD219190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5872" cy="6298314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6EE598A-295B-407B-8404-E4B1FEFE8E5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6680" cy="6295430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F6AB421-58FA-4B89-A04D-53CA1FFFC85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28BA0C3-18E0-432F-B809-39F7782D763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FC0B6-23F4-44BF-9F0F-9DC2FD7E1689}">
  <dimension ref="A1:I132"/>
  <sheetViews>
    <sheetView tabSelected="1" topLeftCell="A97" zoomScale="115" zoomScaleNormal="115" workbookViewId="0">
      <selection activeCell="A8" sqref="A8:XFD8"/>
    </sheetView>
  </sheetViews>
  <sheetFormatPr defaultColWidth="11.42578125" defaultRowHeight="15" x14ac:dyDescent="0.25"/>
  <cols>
    <col min="1" max="1" width="19.28515625" customWidth="1"/>
    <col min="2" max="2" width="12.85546875" bestFit="1" customWidth="1"/>
    <col min="3" max="4" width="14.28515625" bestFit="1" customWidth="1"/>
    <col min="5" max="5" width="14.5703125" bestFit="1" customWidth="1"/>
    <col min="6" max="6" width="13.7109375" bestFit="1" customWidth="1"/>
    <col min="7" max="7" width="20.28515625" bestFit="1" customWidth="1"/>
    <col min="8" max="8" width="17" bestFit="1" customWidth="1"/>
    <col min="9" max="9" width="17.28515625" bestFit="1" customWidth="1"/>
    <col min="10" max="10" width="17.85546875" bestFit="1" customWidth="1"/>
    <col min="11" max="11" width="17.7109375" bestFit="1" customWidth="1"/>
    <col min="12" max="12" width="17.85546875" bestFit="1" customWidth="1"/>
    <col min="13" max="13" width="17" bestFit="1" customWidth="1"/>
    <col min="14" max="14" width="17.28515625" bestFit="1" customWidth="1"/>
  </cols>
  <sheetData>
    <row r="1" spans="1:9" x14ac:dyDescent="0.25">
      <c r="A1" s="14" t="s">
        <v>17</v>
      </c>
    </row>
    <row r="2" spans="1:9" x14ac:dyDescent="0.25">
      <c r="A2" s="1" t="s">
        <v>0</v>
      </c>
      <c r="B2" s="1" t="s">
        <v>1</v>
      </c>
      <c r="C2" s="1" t="s">
        <v>4</v>
      </c>
      <c r="D2" s="1" t="s">
        <v>2</v>
      </c>
      <c r="E2" s="2" t="s">
        <v>3</v>
      </c>
      <c r="F2" s="2" t="s">
        <v>6</v>
      </c>
      <c r="G2" s="1" t="s">
        <v>14</v>
      </c>
    </row>
    <row r="3" spans="1:9" x14ac:dyDescent="0.25">
      <c r="A3" s="3">
        <v>500</v>
      </c>
      <c r="B3" s="4">
        <f>A3/(365*86400*1000)</f>
        <v>1.5854895991882293E-8</v>
      </c>
      <c r="C3" s="3">
        <v>1000</v>
      </c>
      <c r="D3" s="4">
        <v>1E-4</v>
      </c>
      <c r="E3" s="5">
        <v>0.35</v>
      </c>
      <c r="F3" s="5">
        <v>10</v>
      </c>
      <c r="G3" s="5">
        <v>50</v>
      </c>
    </row>
    <row r="4" spans="1:9" x14ac:dyDescent="0.25">
      <c r="A4" s="16"/>
      <c r="B4" s="17"/>
      <c r="C4" s="16"/>
      <c r="D4" s="17"/>
      <c r="E4" s="18"/>
      <c r="F4" s="18"/>
      <c r="G4" s="18"/>
      <c r="H4" s="19"/>
    </row>
    <row r="5" spans="1:9" x14ac:dyDescent="0.25">
      <c r="A5" s="20" t="s">
        <v>19</v>
      </c>
      <c r="B5" s="17"/>
      <c r="C5" s="16"/>
      <c r="D5" s="17"/>
      <c r="E5" s="18"/>
      <c r="F5" s="18"/>
      <c r="G5" s="18"/>
      <c r="H5" s="19"/>
    </row>
    <row r="6" spans="1:9" x14ac:dyDescent="0.25">
      <c r="A6" s="1" t="s">
        <v>16</v>
      </c>
      <c r="B6" s="17"/>
      <c r="C6" s="16"/>
      <c r="D6" s="17"/>
      <c r="E6" s="18"/>
      <c r="F6" s="18"/>
      <c r="G6" s="18"/>
      <c r="H6" s="19"/>
    </row>
    <row r="7" spans="1:9" x14ac:dyDescent="0.25">
      <c r="A7" s="7">
        <f>C3^2+(D3*G3^2/B3)</f>
        <v>16768000</v>
      </c>
    </row>
    <row r="8" spans="1:9" x14ac:dyDescent="0.25">
      <c r="A8" s="19"/>
    </row>
    <row r="9" spans="1:9" s="21" customFormat="1" x14ac:dyDescent="0.25">
      <c r="B9" s="15" t="s">
        <v>18</v>
      </c>
      <c r="I9" s="22"/>
    </row>
    <row r="10" spans="1:9" ht="18.75" x14ac:dyDescent="0.35">
      <c r="A10" s="6" t="s">
        <v>5</v>
      </c>
      <c r="B10" s="6" t="s">
        <v>7</v>
      </c>
      <c r="C10" s="6" t="s">
        <v>8</v>
      </c>
      <c r="D10" s="6" t="s">
        <v>15</v>
      </c>
      <c r="E10" s="6" t="s">
        <v>9</v>
      </c>
      <c r="F10" s="6" t="s">
        <v>10</v>
      </c>
      <c r="G10" s="8" t="s">
        <v>11</v>
      </c>
      <c r="H10" s="8" t="s">
        <v>12</v>
      </c>
      <c r="I10" s="8" t="s">
        <v>13</v>
      </c>
    </row>
    <row r="11" spans="1:9" x14ac:dyDescent="0.25">
      <c r="A11">
        <v>0</v>
      </c>
      <c r="B11" s="10">
        <f>((B$3/D$3)*(C$3^2-A11^2)+G$3^2)^0.5</f>
        <v>51.561118683740979</v>
      </c>
      <c r="C11" s="11">
        <f>(1/E$3)*(B$3*A11)/B11</f>
        <v>0</v>
      </c>
      <c r="D11" s="10">
        <f>C11*86400*365</f>
        <v>0</v>
      </c>
      <c r="G11" s="9">
        <f>E3/2*((C3*G3)+((B3/D3)^0.5*A7*ASIN(C3/(A7)^0.5)))</f>
        <v>17865.378407251585</v>
      </c>
      <c r="H11" s="7">
        <f>G11/(B3*C3)</f>
        <v>1126805146.9021721</v>
      </c>
      <c r="I11" s="9">
        <f>H11/(86400*365)</f>
        <v>35.730756814503174</v>
      </c>
    </row>
    <row r="12" spans="1:9" x14ac:dyDescent="0.25">
      <c r="A12">
        <f>A11+10</f>
        <v>10</v>
      </c>
      <c r="B12" s="10">
        <f t="shared" ref="B12:B75" si="0">((B$3/D$3)*(C$3^2-A12^2)+G$3^2)^0.5</f>
        <v>51.560964934946973</v>
      </c>
      <c r="C12" s="11">
        <f t="shared" ref="C12:C75" si="1">(1/E$3)*(B$3*A12)/B12</f>
        <v>8.7856584707254383E-9</v>
      </c>
      <c r="D12" s="10">
        <f t="shared" ref="D12:D75" si="2">C12*86400*365</f>
        <v>0.27706452553279742</v>
      </c>
      <c r="E12">
        <f>E$3*(1/(B$3*D$3))^0.5*((A$7-A12^2)^0.5-(A$7-F$3^2)^0.5-(A$7^0.5*LN((F$3/A12)*((A$7^0.5+(A$7-A12^2)^0.5)/(A$7^0.5+(A$7-F$3^2)^0.5)))))</f>
        <v>0</v>
      </c>
      <c r="F12" s="10">
        <f t="shared" ref="F12:F75" si="3">E12/(365*86400)</f>
        <v>0</v>
      </c>
      <c r="G12" s="12"/>
      <c r="H12" s="13"/>
      <c r="I12" s="12"/>
    </row>
    <row r="13" spans="1:9" x14ac:dyDescent="0.25">
      <c r="A13">
        <f t="shared" ref="A13:A76" si="4">A12+10</f>
        <v>20</v>
      </c>
      <c r="B13" s="10">
        <f t="shared" si="0"/>
        <v>51.560503685814162</v>
      </c>
      <c r="C13" s="11">
        <f t="shared" si="1"/>
        <v>1.7571474130658162E-8</v>
      </c>
      <c r="D13" s="10">
        <f t="shared" si="2"/>
        <v>0.5541340081844357</v>
      </c>
      <c r="E13" s="11">
        <f>E$3*(1/(B$3*D$3))^0.5*((A$7-A13^2)^0.5-(A$7-F$3^2)^0.5-(A$7^0.5*LN((F$3/A13)*((A$7^0.5+(A$7-A13^2)^0.5)/(A$7^0.5+(A$7-F$3^2)^0.5)))))</f>
        <v>788950284.0548569</v>
      </c>
      <c r="F13" s="10">
        <f t="shared" si="3"/>
        <v>25.017449392911494</v>
      </c>
      <c r="G13" s="12"/>
      <c r="H13" s="13"/>
      <c r="I13" s="12"/>
    </row>
    <row r="14" spans="1:9" x14ac:dyDescent="0.25">
      <c r="A14">
        <f t="shared" si="4"/>
        <v>30</v>
      </c>
      <c r="B14" s="10">
        <f t="shared" si="0"/>
        <v>51.559734928089924</v>
      </c>
      <c r="C14" s="11">
        <f t="shared" si="1"/>
        <v>2.6357604183067652E-8</v>
      </c>
      <c r="D14" s="10">
        <f t="shared" si="2"/>
        <v>0.83121340551722145</v>
      </c>
      <c r="E14" s="11">
        <f>E$3*(1/(B$3*D$3))^0.5*((A$7-A14^2)^0.5-(A$7-F$3^2)^0.5-(A$7^0.5*LN((F$3/A14)*((A$7^0.5+(A$7-A14^2)^0.5)/(A$7^0.5+(A$7-F$3^2)^0.5)))))</f>
        <v>1250451108.0840218</v>
      </c>
      <c r="F14" s="10">
        <f t="shared" si="3"/>
        <v>39.651544523212259</v>
      </c>
      <c r="G14" s="12"/>
      <c r="H14" s="13"/>
      <c r="I14" s="12"/>
    </row>
    <row r="15" spans="1:9" x14ac:dyDescent="0.25">
      <c r="A15">
        <f t="shared" si="4"/>
        <v>40</v>
      </c>
      <c r="B15" s="10">
        <f t="shared" si="0"/>
        <v>51.558658648019076</v>
      </c>
      <c r="C15" s="11">
        <f t="shared" si="1"/>
        <v>3.5144205859350735E-8</v>
      </c>
      <c r="D15" s="10">
        <f t="shared" si="2"/>
        <v>1.1083076759804849</v>
      </c>
      <c r="E15" s="11">
        <f>E$3*(1/(B$3*D$3))^0.5*((A$7-A15^2)^0.5-(A$7-F$3^2)^0.5-(A$7^0.5*LN((F$3/A15)*((A$7^0.5+(A$7-A15^2)^0.5)/(A$7^0.5+(A$7-F$3^2)^0.5)))))</f>
        <v>1577885294.6886363</v>
      </c>
      <c r="F15" s="10">
        <f t="shared" si="3"/>
        <v>50.034414468817744</v>
      </c>
      <c r="G15" s="12"/>
      <c r="H15" s="13"/>
      <c r="I15" s="12"/>
    </row>
    <row r="16" spans="1:9" x14ac:dyDescent="0.25">
      <c r="A16">
        <f t="shared" si="4"/>
        <v>50</v>
      </c>
      <c r="B16" s="10">
        <f t="shared" si="0"/>
        <v>51.557274826342656</v>
      </c>
      <c r="C16" s="11">
        <f t="shared" si="1"/>
        <v>4.3931436433102542E-8</v>
      </c>
      <c r="D16" s="10">
        <f t="shared" si="2"/>
        <v>1.3854217793543218</v>
      </c>
      <c r="E16" s="11">
        <f>E$3*(1/(B$3*D$3))^0.5*((A$7-A16^2)^0.5-(A$7-F$3^2)^0.5-(A$7^0.5*LN((F$3/A16)*((A$7^0.5+(A$7-A16^2)^0.5)/(A$7^0.5+(A$7-F$3^2)^0.5)))))</f>
        <v>1831856921.9486725</v>
      </c>
      <c r="F16" s="10">
        <f t="shared" si="3"/>
        <v>58.087801939011683</v>
      </c>
      <c r="G16" s="12"/>
      <c r="H16" s="13"/>
      <c r="I16" s="12"/>
    </row>
    <row r="17" spans="1:9" x14ac:dyDescent="0.25">
      <c r="A17">
        <f t="shared" si="4"/>
        <v>60</v>
      </c>
      <c r="B17" s="10">
        <f t="shared" si="0"/>
        <v>51.555583438296139</v>
      </c>
      <c r="C17" s="11">
        <f t="shared" si="1"/>
        <v>5.2719453234196417E-8</v>
      </c>
      <c r="D17" s="10">
        <f t="shared" si="2"/>
        <v>1.6625606771936181</v>
      </c>
      <c r="E17" s="11">
        <f>E$3*(1/(B$3*D$3))^0.5*((A$7-A17^2)^0.5-(A$7-F$3^2)^0.5-(A$7^0.5*LN((F$3/A17)*((A$7^0.5+(A$7-A17^2)^0.5)/(A$7^0.5+(A$7-F$3^2)^0.5)))))</f>
        <v>2039360662.2568736</v>
      </c>
      <c r="F17" s="10">
        <f t="shared" si="3"/>
        <v>64.667702380037852</v>
      </c>
      <c r="G17" s="12"/>
      <c r="H17" s="13"/>
      <c r="I17" s="12"/>
    </row>
    <row r="18" spans="1:9" x14ac:dyDescent="0.25">
      <c r="A18">
        <f t="shared" si="4"/>
        <v>70</v>
      </c>
      <c r="B18" s="10">
        <f t="shared" si="0"/>
        <v>51.553584453607307</v>
      </c>
      <c r="C18" s="11">
        <f t="shared" si="1"/>
        <v>6.1508413662875358E-8</v>
      </c>
      <c r="D18" s="10">
        <f t="shared" si="2"/>
        <v>1.9397293332724375</v>
      </c>
      <c r="E18" s="11">
        <f>E$3*(1/(B$3*D$3))^0.5*((A$7-A18^2)^0.5-(A$7-F$3^2)^0.5-(A$7^0.5*LN((F$3/A18)*((A$7^0.5+(A$7-A18^2)^0.5)/(A$7^0.5+(A$7-F$3^2)^0.5)))))</f>
        <v>2214796295.86092</v>
      </c>
      <c r="F18" s="10">
        <f t="shared" si="3"/>
        <v>70.230729828162097</v>
      </c>
      <c r="G18" s="12"/>
      <c r="H18" s="13"/>
      <c r="I18" s="12"/>
    </row>
    <row r="19" spans="1:9" x14ac:dyDescent="0.25">
      <c r="A19">
        <f t="shared" si="4"/>
        <v>80</v>
      </c>
      <c r="B19" s="10">
        <f t="shared" si="0"/>
        <v>51.551277836493469</v>
      </c>
      <c r="C19" s="11">
        <f t="shared" si="1"/>
        <v>7.0298475203858438E-8</v>
      </c>
      <c r="D19" s="10">
        <f t="shared" si="2"/>
        <v>2.2169327140288799</v>
      </c>
      <c r="E19" s="11">
        <f>E$3*(1/(B$3*D$3))^0.5*((A$7-A19^2)^0.5-(A$7-F$3^2)^0.5-(A$7^0.5*LN((F$3/A19)*((A$7^0.5+(A$7-A19^2)^0.5)/(A$7^0.5+(A$7-F$3^2)^0.5)))))</f>
        <v>2366759208.2218151</v>
      </c>
      <c r="F19" s="10">
        <f t="shared" si="3"/>
        <v>75.049442168373133</v>
      </c>
      <c r="G19" s="12"/>
      <c r="H19" s="13"/>
      <c r="I19" s="12"/>
    </row>
    <row r="20" spans="1:9" x14ac:dyDescent="0.25">
      <c r="A20">
        <f t="shared" si="4"/>
        <v>90</v>
      </c>
      <c r="B20" s="10">
        <f t="shared" si="0"/>
        <v>51.548663545658293</v>
      </c>
      <c r="C20" s="11">
        <f t="shared" si="1"/>
        <v>7.9089795440464557E-8</v>
      </c>
      <c r="D20" s="10">
        <f t="shared" si="2"/>
        <v>2.4941757890104905</v>
      </c>
      <c r="E20" s="11">
        <f>E$3*(1/(B$3*D$3))^0.5*((A$7-A20^2)^0.5-(A$7-F$3^2)^0.5-(A$7^0.5*LN((F$3/A20)*((A$7^0.5+(A$7-A20^2)^0.5)/(A$7^0.5+(A$7-F$3^2)^0.5)))))</f>
        <v>2500793599.1001148</v>
      </c>
      <c r="F20" s="10">
        <f t="shared" si="3"/>
        <v>79.299644821794615</v>
      </c>
      <c r="G20" s="12"/>
      <c r="H20" s="13"/>
      <c r="I20" s="12"/>
    </row>
    <row r="21" spans="1:9" x14ac:dyDescent="0.25">
      <c r="A21">
        <f t="shared" si="4"/>
        <v>100</v>
      </c>
      <c r="B21" s="10">
        <f t="shared" si="0"/>
        <v>51.545741534288112</v>
      </c>
      <c r="C21" s="11">
        <f t="shared" si="1"/>
        <v>8.7882532068757122E-8</v>
      </c>
      <c r="D21" s="10">
        <f t="shared" si="2"/>
        <v>2.7714635313203244</v>
      </c>
      <c r="E21" s="11">
        <f>E$3*(1/(B$3*D$3))^0.5*((A$7-A21^2)^0.5-(A$7-F$3^2)^0.5-(A$7^0.5*LN((F$3/A21)*((A$7^0.5+(A$7-A21^2)^0.5)/(A$7^0.5+(A$7-F$3^2)^0.5)))))</f>
        <v>2620685009.0685821</v>
      </c>
      <c r="F21" s="10">
        <f t="shared" si="3"/>
        <v>83.101376492534939</v>
      </c>
      <c r="G21" s="12"/>
      <c r="H21" s="13"/>
      <c r="I21" s="12"/>
    </row>
    <row r="22" spans="1:9" x14ac:dyDescent="0.25">
      <c r="A22">
        <f t="shared" si="4"/>
        <v>110</v>
      </c>
      <c r="B22" s="10">
        <f t="shared" si="0"/>
        <v>51.542511750047701</v>
      </c>
      <c r="C22" s="11">
        <f t="shared" si="1"/>
        <v>9.6676842911712074E-8</v>
      </c>
      <c r="D22" s="10">
        <f t="shared" si="2"/>
        <v>3.0488009180637521</v>
      </c>
      <c r="E22" s="11">
        <f>E$3*(1/(B$3*D$3))^0.5*((A$7-A22^2)^0.5-(A$7-F$3^2)^0.5-(A$7^0.5*LN((F$3/A22)*((A$7^0.5+(A$7-A22^2)^0.5)/(A$7^0.5+(A$7-F$3^2)^0.5)))))</f>
        <v>2729133510.0374784</v>
      </c>
      <c r="F22" s="10">
        <f t="shared" si="3"/>
        <v>86.54025589920974</v>
      </c>
      <c r="G22" s="12"/>
      <c r="H22" s="13"/>
      <c r="I22" s="12"/>
    </row>
    <row r="23" spans="1:9" x14ac:dyDescent="0.25">
      <c r="A23">
        <f t="shared" si="4"/>
        <v>120</v>
      </c>
      <c r="B23" s="10">
        <f t="shared" si="0"/>
        <v>51.538974135075598</v>
      </c>
      <c r="C23" s="11">
        <f t="shared" si="1"/>
        <v>1.0547288593341256E-7</v>
      </c>
      <c r="D23" s="10">
        <f t="shared" si="2"/>
        <v>3.3261929307960987</v>
      </c>
      <c r="E23" s="11">
        <f>E$3*(1/(B$3*D$3))^0.5*((A$7-A23^2)^0.5-(A$7-F$3^2)^0.5-(A$7^0.5*LN((F$3/A23)*((A$7^0.5+(A$7-A23^2)^0.5)/(A$7^0.5+(A$7-F$3^2)^0.5)))))</f>
        <v>2828132735.1387043</v>
      </c>
      <c r="F23" s="10">
        <f t="shared" si="3"/>
        <v>89.679500733723501</v>
      </c>
      <c r="G23" s="12"/>
      <c r="H23" s="13"/>
      <c r="I23" s="12"/>
    </row>
    <row r="24" spans="1:9" x14ac:dyDescent="0.25">
      <c r="A24">
        <f t="shared" si="4"/>
        <v>130</v>
      </c>
      <c r="B24" s="10">
        <f t="shared" si="0"/>
        <v>51.535128625978949</v>
      </c>
      <c r="C24" s="11">
        <f t="shared" si="1"/>
        <v>1.1427081925327313E-7</v>
      </c>
      <c r="D24" s="10">
        <f t="shared" si="2"/>
        <v>3.6036445559712216</v>
      </c>
      <c r="E24" s="11">
        <f>E$3*(1/(B$3*D$3))^0.5*((A$7-A24^2)^0.5-(A$7-F$3^2)^0.5-(A$7^0.5*LN((F$3/A24)*((A$7^0.5+(A$7-A24^2)^0.5)/(A$7^0.5+(A$7-F$3^2)^0.5)))))</f>
        <v>2919196671.243216</v>
      </c>
      <c r="F24" s="10">
        <f t="shared" si="3"/>
        <v>92.567119204820401</v>
      </c>
      <c r="G24" s="12"/>
      <c r="H24" s="13"/>
      <c r="I24" s="12"/>
    </row>
    <row r="25" spans="1:9" x14ac:dyDescent="0.25">
      <c r="A25">
        <f t="shared" si="4"/>
        <v>140</v>
      </c>
      <c r="B25" s="10">
        <f t="shared" si="0"/>
        <v>51.530975153827761</v>
      </c>
      <c r="C25" s="11">
        <f t="shared" si="1"/>
        <v>1.2307080116029654E-7</v>
      </c>
      <c r="D25" s="10">
        <f t="shared" si="2"/>
        <v>3.8811607853911116</v>
      </c>
      <c r="E25" s="11">
        <f>E$3*(1/(B$3*D$3))^0.5*((A$7-A25^2)^0.5-(A$7-F$3^2)^0.5-(A$7^0.5*LN((F$3/A25)*((A$7^0.5+(A$7-A25^2)^0.5)/(A$7^0.5+(A$7-F$3^2)^0.5)))))</f>
        <v>3003502164.1717792</v>
      </c>
      <c r="F25" s="10">
        <f t="shared" si="3"/>
        <v>95.240428848673872</v>
      </c>
      <c r="G25" s="12"/>
      <c r="H25" s="13"/>
      <c r="I25" s="12"/>
    </row>
    <row r="26" spans="1:9" x14ac:dyDescent="0.25">
      <c r="A26">
        <f t="shared" si="4"/>
        <v>150</v>
      </c>
      <c r="B26" s="10">
        <f t="shared" si="0"/>
        <v>51.526513644148771</v>
      </c>
      <c r="C26" s="11">
        <f t="shared" si="1"/>
        <v>1.3187299012736583E-7</v>
      </c>
      <c r="D26" s="10">
        <f t="shared" si="2"/>
        <v>4.1587466166566083</v>
      </c>
      <c r="E26" s="11">
        <f>E$3*(1/(B$3*D$3))^0.5*((A$7-A26^2)^0.5-(A$7-F$3^2)^0.5-(A$7^0.5*LN((F$3/A26)*((A$7^0.5+(A$7-A26^2)^0.5)/(A$7^0.5+(A$7-F$3^2)^0.5)))))</f>
        <v>3081982139.9413409</v>
      </c>
      <c r="F26" s="10">
        <f t="shared" si="3"/>
        <v>97.729012555217565</v>
      </c>
      <c r="G26" s="12"/>
      <c r="H26" s="13"/>
      <c r="I26" s="12"/>
    </row>
    <row r="27" spans="1:9" x14ac:dyDescent="0.25">
      <c r="A27">
        <f t="shared" si="4"/>
        <v>160</v>
      </c>
      <c r="B27" s="10">
        <f t="shared" si="0"/>
        <v>51.521744016918731</v>
      </c>
      <c r="C27" s="11">
        <f t="shared" si="1"/>
        <v>1.406775448255754E-7</v>
      </c>
      <c r="D27" s="10">
        <f t="shared" si="2"/>
        <v>4.4364070536193463</v>
      </c>
      <c r="E27" s="11">
        <f>E$3*(1/(B$3*D$3))^0.5*((A$7-A27^2)^0.5-(A$7-F$3^2)^0.5-(A$7^0.5*LN((F$3/A27)*((A$7^0.5+(A$7-A27^2)^0.5)/(A$7^0.5+(A$7-F$3^2)^0.5)))))</f>
        <v>3155388678.6632276</v>
      </c>
      <c r="F27" s="10">
        <f t="shared" si="3"/>
        <v>100.05671862833674</v>
      </c>
      <c r="G27" s="12"/>
      <c r="H27" s="13"/>
      <c r="I27" s="12"/>
    </row>
    <row r="28" spans="1:9" x14ac:dyDescent="0.25">
      <c r="A28">
        <f t="shared" si="4"/>
        <v>170</v>
      </c>
      <c r="B28" s="10">
        <f t="shared" si="0"/>
        <v>51.516666186557231</v>
      </c>
      <c r="C28" s="11">
        <f t="shared" si="1"/>
        <v>1.4948462413860329E-7</v>
      </c>
      <c r="D28" s="10">
        <f t="shared" si="2"/>
        <v>4.7141471068349929</v>
      </c>
      <c r="E28" s="11">
        <f>E$3*(1/(B$3*D$3))^0.5*((A$7-A28^2)^0.5-(A$7-F$3^2)^0.5-(A$7^0.5*LN((F$3/A28)*((A$7^0.5+(A$7-A28^2)^0.5)/(A$7^0.5+(A$7-F$3^2)^0.5)))))</f>
        <v>3224336933.1198478</v>
      </c>
      <c r="F28" s="10">
        <f t="shared" si="3"/>
        <v>102.24305343479985</v>
      </c>
      <c r="G28" s="12"/>
      <c r="H28" s="13"/>
      <c r="I28" s="12"/>
    </row>
    <row r="29" spans="1:9" x14ac:dyDescent="0.25">
      <c r="A29">
        <f t="shared" si="4"/>
        <v>180</v>
      </c>
      <c r="B29" s="10">
        <f t="shared" si="0"/>
        <v>51.511280061918988</v>
      </c>
      <c r="C29" s="11">
        <f t="shared" si="1"/>
        <v>1.582943871771283E-7</v>
      </c>
      <c r="D29" s="10">
        <f t="shared" si="2"/>
        <v>4.9919717940179176</v>
      </c>
      <c r="E29" s="11">
        <f>E$3*(1/(B$3*D$3))^0.5*((A$7-A29^2)^0.5-(A$7-F$3^2)^0.5-(A$7^0.5*LN((F$3/A29)*((A$7^0.5+(A$7-A29^2)^0.5)/(A$7^0.5+(A$7-F$3^2)^0.5)))))</f>
        <v>3289336474.9497714</v>
      </c>
      <c r="F29" s="10">
        <f t="shared" si="3"/>
        <v>104.30417538526672</v>
      </c>
      <c r="G29" s="12"/>
      <c r="H29" s="13"/>
      <c r="I29" s="12"/>
    </row>
    <row r="30" spans="1:9" x14ac:dyDescent="0.25">
      <c r="A30">
        <f t="shared" si="4"/>
        <v>190</v>
      </c>
      <c r="B30" s="10">
        <f t="shared" si="0"/>
        <v>51.505585546285687</v>
      </c>
      <c r="C30" s="11">
        <f t="shared" si="1"/>
        <v>1.6710699329329486E-7</v>
      </c>
      <c r="D30" s="10">
        <f t="shared" si="2"/>
        <v>5.2698861404973467</v>
      </c>
      <c r="E30" s="11">
        <f>E$3*(1/(B$3*D$3))^0.5*((A$7-A30^2)^0.5-(A$7-F$3^2)^0.5-(A$7^0.5*LN((F$3/A30)*((A$7^0.5+(A$7-A30^2)^0.5)/(A$7^0.5+(A$7-F$3^2)^0.5)))))</f>
        <v>3350814154.4091039</v>
      </c>
      <c r="F30" s="10">
        <f t="shared" si="3"/>
        <v>106.25361981256671</v>
      </c>
      <c r="G30" s="12"/>
      <c r="H30" s="13"/>
      <c r="I30" s="12"/>
    </row>
    <row r="31" spans="1:9" x14ac:dyDescent="0.25">
      <c r="A31">
        <f t="shared" si="4"/>
        <v>200</v>
      </c>
      <c r="B31" s="10">
        <f t="shared" si="0"/>
        <v>51.499582537357234</v>
      </c>
      <c r="C31" s="11">
        <f t="shared" si="1"/>
        <v>1.7592260209522862E-7</v>
      </c>
      <c r="D31" s="10">
        <f t="shared" si="2"/>
        <v>5.5478951796751304</v>
      </c>
      <c r="E31" s="11">
        <f>E$3*(1/(B$3*D$3))^0.5*((A$7-A31^2)^0.5-(A$7-F$3^2)^0.5-(A$7^0.5*LN((F$3/A31)*((A$7^0.5+(A$7-A31^2)^0.5)/(A$7^0.5+(A$7-F$3^2)^0.5)))))</f>
        <v>3409131089.7212381</v>
      </c>
      <c r="F31" s="10">
        <f t="shared" si="3"/>
        <v>108.10283770044515</v>
      </c>
      <c r="G31" s="12"/>
      <c r="H31" s="13"/>
      <c r="I31" s="12"/>
    </row>
    <row r="32" spans="1:9" x14ac:dyDescent="0.25">
      <c r="A32">
        <f t="shared" si="4"/>
        <v>210</v>
      </c>
      <c r="B32" s="10">
        <f t="shared" si="0"/>
        <v>51.493270927242548</v>
      </c>
      <c r="C32" s="11">
        <f t="shared" si="1"/>
        <v>1.8474137346160604E-7</v>
      </c>
      <c r="D32" s="10">
        <f t="shared" si="2"/>
        <v>5.8260039534852082</v>
      </c>
      <c r="E32" s="11">
        <f>E$3*(1/(B$3*D$3))^0.5*((A$7-A32^2)^0.5-(A$7-F$3^2)^0.5-(A$7^0.5*LN((F$3/A32)*((A$7^0.5+(A$7-A32^2)^0.5)/(A$7^0.5+(A$7-F$3^2)^0.5)))))</f>
        <v>3464595507.0149956</v>
      </c>
      <c r="F32" s="10">
        <f t="shared" si="3"/>
        <v>109.86160283533091</v>
      </c>
      <c r="G32" s="12"/>
      <c r="H32" s="13"/>
      <c r="I32" s="12"/>
    </row>
    <row r="33" spans="1:9" x14ac:dyDescent="0.25">
      <c r="A33">
        <f t="shared" si="4"/>
        <v>220</v>
      </c>
      <c r="B33" s="10">
        <f t="shared" si="0"/>
        <v>51.48665060244987</v>
      </c>
      <c r="C33" s="11">
        <f t="shared" si="1"/>
        <v>1.9356346755628079E-7</v>
      </c>
      <c r="D33" s="10">
        <f t="shared" si="2"/>
        <v>6.1042175128548699</v>
      </c>
      <c r="E33" s="11">
        <f>E$3*(1/(B$3*D$3))^0.5*((A$7-A33^2)^0.5-(A$7-F$3^2)^0.5-(A$7^0.5*LN((F$3/A33)*((A$7^0.5+(A$7-A33^2)^0.5)/(A$7^0.5+(A$7-F$3^2)^0.5)))))</f>
        <v>3517472590.5448656</v>
      </c>
      <c r="F33" s="10">
        <f t="shared" si="3"/>
        <v>111.53832415477123</v>
      </c>
      <c r="G33" s="12"/>
      <c r="H33" s="13"/>
      <c r="I33" s="12"/>
    </row>
    <row r="34" spans="1:9" x14ac:dyDescent="0.25">
      <c r="A34">
        <f t="shared" si="4"/>
        <v>230</v>
      </c>
      <c r="B34" s="10">
        <f t="shared" si="0"/>
        <v>51.479721443876493</v>
      </c>
      <c r="C34" s="11">
        <f t="shared" si="1"/>
        <v>2.0238904484297079E-7</v>
      </c>
      <c r="D34" s="10">
        <f t="shared" si="2"/>
        <v>6.3825409181679271</v>
      </c>
      <c r="E34" s="11">
        <f>E$3*(1/(B$3*D$3))^0.5*((A$7-A34^2)^0.5-(A$7-F$3^2)^0.5-(A$7^0.5*LN((F$3/A34)*((A$7^0.5+(A$7-A34^2)^0.5)/(A$7^0.5+(A$7-F$3^2)^0.5)))))</f>
        <v>3567992141.5227051</v>
      </c>
      <c r="F34" s="10">
        <f t="shared" si="3"/>
        <v>113.14028860739171</v>
      </c>
      <c r="G34" s="12"/>
      <c r="H34" s="13"/>
      <c r="I34" s="12"/>
    </row>
    <row r="35" spans="1:9" x14ac:dyDescent="0.25">
      <c r="A35">
        <f t="shared" si="4"/>
        <v>240</v>
      </c>
      <c r="B35" s="10">
        <f t="shared" si="0"/>
        <v>51.472483326798006</v>
      </c>
      <c r="C35" s="11">
        <f t="shared" si="1"/>
        <v>2.1121826610000822E-7</v>
      </c>
      <c r="D35" s="10">
        <f t="shared" si="2"/>
        <v>6.6609792397298584</v>
      </c>
      <c r="E35" s="11">
        <f>E$3*(1/(B$3*D$3))^0.5*((A$7-A35^2)^0.5-(A$7-F$3^2)^0.5-(A$7^0.5*LN((F$3/A35)*((A$7^0.5+(A$7-A35^2)^0.5)/(A$7^0.5+(A$7-F$3^2)^0.5)))))</f>
        <v>3616354605.7483516</v>
      </c>
      <c r="F35" s="10">
        <f t="shared" si="3"/>
        <v>114.67385228780923</v>
      </c>
      <c r="G35" s="12"/>
      <c r="H35" s="13"/>
      <c r="I35" s="12"/>
    </row>
    <row r="36" spans="1:9" x14ac:dyDescent="0.25">
      <c r="A36">
        <f t="shared" si="4"/>
        <v>250</v>
      </c>
      <c r="B36" s="10">
        <f t="shared" si="0"/>
        <v>51.464936120857047</v>
      </c>
      <c r="C36" s="11">
        <f t="shared" si="1"/>
        <v>2.2005129243515628E-7</v>
      </c>
      <c r="D36" s="10">
        <f t="shared" si="2"/>
        <v>6.9395375582350889</v>
      </c>
      <c r="E36" s="11">
        <f>E$3*(1/(B$3*D$3))^0.5*((A$7-A36^2)^0.5-(A$7-F$3^2)^0.5-(A$7^0.5*LN((F$3/A36)*((A$7^0.5+(A$7-A36^2)^0.5)/(A$7^0.5+(A$7-F$3^2)^0.5)))))</f>
        <v>3662735869.9632282</v>
      </c>
      <c r="F36" s="10">
        <f t="shared" si="3"/>
        <v>116.14459252800698</v>
      </c>
      <c r="G36" s="12"/>
      <c r="H36" s="13"/>
      <c r="I36" s="12"/>
    </row>
    <row r="37" spans="1:9" x14ac:dyDescent="0.25">
      <c r="A37">
        <f t="shared" si="4"/>
        <v>260</v>
      </c>
      <c r="B37" s="10">
        <f t="shared" si="0"/>
        <v>51.457079690051501</v>
      </c>
      <c r="C37" s="11">
        <f t="shared" si="1"/>
        <v>2.2888828530049558E-7</v>
      </c>
      <c r="D37" s="10">
        <f t="shared" si="2"/>
        <v>7.2182209652364282</v>
      </c>
      <c r="E37" s="11">
        <f>E$3*(1/(B$3*D$3))^0.5*((A$7-A37^2)^0.5-(A$7-F$3^2)^0.5-(A$7^0.5*LN((F$3/A37)*((A$7^0.5+(A$7-A37^2)^0.5)/(A$7^0.5+(A$7-F$3^2)^0.5)))))</f>
        <v>3707291116.9360633</v>
      </c>
      <c r="F37" s="10">
        <f t="shared" si="3"/>
        <v>117.55743014130084</v>
      </c>
      <c r="G37" s="12"/>
      <c r="H37" s="13"/>
      <c r="I37" s="12"/>
    </row>
    <row r="38" spans="1:9" x14ac:dyDescent="0.25">
      <c r="A38">
        <f t="shared" si="4"/>
        <v>270</v>
      </c>
      <c r="B38" s="10">
        <f t="shared" si="0"/>
        <v>51.448913892722175</v>
      </c>
      <c r="C38" s="11">
        <f t="shared" si="1"/>
        <v>2.3772940650738387E-7</v>
      </c>
      <c r="D38" s="10">
        <f t="shared" si="2"/>
        <v>7.4970345636168583</v>
      </c>
      <c r="E38" s="11">
        <f>E$3*(1/(B$3*D$3))^0.5*((A$7-A38^2)^0.5-(A$7-F$3^2)^0.5-(A$7^0.5*LN((F$3/A38)*((A$7^0.5+(A$7-A38^2)^0.5)/(A$7^0.5+(A$7-F$3^2)^0.5)))))</f>
        <v>3750157952.599082</v>
      </c>
      <c r="F38" s="10">
        <f t="shared" si="3"/>
        <v>118.91672858317739</v>
      </c>
      <c r="G38" s="12"/>
      <c r="H38" s="13"/>
      <c r="I38" s="12"/>
    </row>
    <row r="39" spans="1:9" x14ac:dyDescent="0.25">
      <c r="A39">
        <f t="shared" si="4"/>
        <v>280</v>
      </c>
      <c r="B39" s="10">
        <f t="shared" si="0"/>
        <v>51.440438581539986</v>
      </c>
      <c r="C39" s="11">
        <f t="shared" si="1"/>
        <v>2.4657481824149161E-7</v>
      </c>
      <c r="D39" s="10">
        <f t="shared" si="2"/>
        <v>7.7759834680636795</v>
      </c>
      <c r="E39" s="11">
        <f>E$3*(1/(B$3*D$3))^0.5*((A$7-A39^2)^0.5-(A$7-F$3^2)^0.5-(A$7^0.5*LN((F$3/A39)*((A$7^0.5+(A$7-A39^2)^0.5)/(A$7^0.5+(A$7-F$3^2)^0.5)))))</f>
        <v>3791458964.198451</v>
      </c>
      <c r="F39" s="10">
        <f t="shared" si="3"/>
        <v>120.22637506971243</v>
      </c>
      <c r="G39" s="12"/>
      <c r="H39" s="13"/>
      <c r="I39" s="12"/>
    </row>
    <row r="40" spans="1:9" x14ac:dyDescent="0.25">
      <c r="A40">
        <f t="shared" si="4"/>
        <v>290</v>
      </c>
      <c r="B40" s="10">
        <f t="shared" si="0"/>
        <v>51.43165360349257</v>
      </c>
      <c r="C40" s="11">
        <f t="shared" si="1"/>
        <v>2.554246830779176E-7</v>
      </c>
      <c r="D40" s="10">
        <f t="shared" si="2"/>
        <v>8.0550728055452101</v>
      </c>
      <c r="E40" s="11">
        <f>E$3*(1/(B$3*D$3))^0.5*((A$7-A40^2)^0.5-(A$7-F$3^2)^0.5-(A$7^0.5*LN((F$3/A40)*((A$7^0.5+(A$7-A40^2)^0.5)/(A$7^0.5+(A$7-F$3^2)^0.5)))))</f>
        <v>3831303829.3421879</v>
      </c>
      <c r="F40" s="10">
        <f t="shared" si="3"/>
        <v>121.48984745504147</v>
      </c>
      <c r="G40" s="12"/>
      <c r="H40" s="13"/>
      <c r="I40" s="12"/>
    </row>
    <row r="41" spans="1:9" x14ac:dyDescent="0.25">
      <c r="A41">
        <f t="shared" si="4"/>
        <v>300</v>
      </c>
      <c r="B41" s="10">
        <f t="shared" si="0"/>
        <v>51.422558799870401</v>
      </c>
      <c r="C41" s="11">
        <f t="shared" si="1"/>
        <v>2.6427916399638737E-7</v>
      </c>
      <c r="D41" s="10">
        <f t="shared" si="2"/>
        <v>8.3343077157900716</v>
      </c>
      <c r="E41" s="11">
        <f>E$3*(1/(B$3*D$3))^0.5*((A$7-A41^2)^0.5-(A$7-F$3^2)^0.5-(A$7^0.5*LN((F$3/A41)*((A$7^0.5+(A$7-A41^2)^0.5)/(A$7^0.5+(A$7-F$3^2)^0.5)))))</f>
        <v>3869791067.3569789</v>
      </c>
      <c r="F41" s="10">
        <f t="shared" si="3"/>
        <v>122.71026976652013</v>
      </c>
      <c r="G41" s="12"/>
      <c r="H41" s="13"/>
      <c r="I41" s="12"/>
    </row>
    <row r="42" spans="1:9" x14ac:dyDescent="0.25">
      <c r="A42">
        <f t="shared" si="4"/>
        <v>310</v>
      </c>
      <c r="B42" s="10">
        <f t="shared" si="0"/>
        <v>51.41315400625237</v>
      </c>
      <c r="C42" s="11">
        <f t="shared" si="1"/>
        <v>2.7313842439653776E-7</v>
      </c>
      <c r="D42" s="10">
        <f t="shared" si="2"/>
        <v>8.6136933517692142</v>
      </c>
      <c r="E42" s="11">
        <f>E$3*(1/(B$3*D$3))^0.5*((A$7-A42^2)^0.5-(A$7-F$3^2)^0.5-(A$7^0.5*LN((F$3/A42)*((A$7^0.5+(A$7-A42^2)^0.5)/(A$7^0.5+(A$7-F$3^2)^0.5)))))</f>
        <v>3907009503.368566</v>
      </c>
      <c r="F42" s="10">
        <f t="shared" si="3"/>
        <v>123.89045863040862</v>
      </c>
      <c r="G42" s="12"/>
      <c r="H42" s="13"/>
      <c r="I42" s="12"/>
    </row>
    <row r="43" spans="1:9" x14ac:dyDescent="0.25">
      <c r="A43">
        <f t="shared" si="4"/>
        <v>320</v>
      </c>
      <c r="B43" s="10">
        <f t="shared" si="0"/>
        <v>51.403439052490789</v>
      </c>
      <c r="C43" s="11">
        <f t="shared" si="1"/>
        <v>2.8200262811329162E-7</v>
      </c>
      <c r="D43" s="10">
        <f t="shared" si="2"/>
        <v>8.8932348801807652</v>
      </c>
      <c r="E43" s="11">
        <f>E$3*(1/(B$3*D$3))^0.5*((A$7-A43^2)^0.5-(A$7-F$3^2)^0.5-(A$7^0.5*LN((F$3/A43)*((A$7^0.5+(A$7-A43^2)^0.5)/(A$7^0.5+(A$7-F$3^2)^0.5)))))</f>
        <v>3943039499.8607473</v>
      </c>
      <c r="F43" s="10">
        <f t="shared" si="3"/>
        <v>125.03296232435144</v>
      </c>
      <c r="G43" s="12"/>
      <c r="H43" s="13"/>
      <c r="I43" s="12"/>
    </row>
    <row r="44" spans="1:9" x14ac:dyDescent="0.25">
      <c r="A44">
        <f t="shared" si="4"/>
        <v>330</v>
      </c>
      <c r="B44" s="10">
        <f t="shared" si="0"/>
        <v>51.393413762695928</v>
      </c>
      <c r="C44" s="11">
        <f t="shared" si="1"/>
        <v>2.9087193943232498E-7</v>
      </c>
      <c r="D44" s="10">
        <f t="shared" si="2"/>
        <v>9.1729374819378009</v>
      </c>
      <c r="E44" s="11">
        <f>E$3*(1/(B$3*D$3))^0.5*((A$7-A44^2)^0.5-(A$7-F$3^2)^0.5-(A$7^0.5*LN((F$3/A44)*((A$7^0.5+(A$7-A44^2)^0.5)/(A$7^0.5+(A$7-F$3^2)^0.5)))))</f>
        <v>3977953998.6662593</v>
      </c>
      <c r="F44" s="10">
        <f t="shared" si="3"/>
        <v>126.14009381869162</v>
      </c>
      <c r="G44" s="12"/>
      <c r="H44" s="13"/>
      <c r="I44" s="12"/>
    </row>
    <row r="45" spans="1:9" x14ac:dyDescent="0.25">
      <c r="A45">
        <f t="shared" si="4"/>
        <v>340</v>
      </c>
      <c r="B45" s="10">
        <f t="shared" si="0"/>
        <v>51.383077955219917</v>
      </c>
      <c r="C45" s="11">
        <f t="shared" si="1"/>
        <v>2.9974652310563169E-7</v>
      </c>
      <c r="D45" s="10">
        <f t="shared" si="2"/>
        <v>9.4528063526592021</v>
      </c>
      <c r="E45" s="11">
        <f>E$3*(1/(B$3*D$3))^0.5*((A$7-A45^2)^0.5-(A$7-F$3^2)^0.5-(A$7^0.5*LN((F$3/A45)*((A$7^0.5+(A$7-A45^2)^0.5)/(A$7^0.5+(A$7-F$3^2)^0.5)))))</f>
        <v>4011819407.3615079</v>
      </c>
      <c r="F45" s="10">
        <f t="shared" si="3"/>
        <v>127.21395888386314</v>
      </c>
      <c r="G45" s="12"/>
      <c r="H45" s="13"/>
      <c r="I45" s="12"/>
    </row>
    <row r="46" spans="1:9" x14ac:dyDescent="0.25">
      <c r="A46">
        <f t="shared" si="4"/>
        <v>350</v>
      </c>
      <c r="B46" s="10">
        <f t="shared" si="0"/>
        <v>51.372431442640199</v>
      </c>
      <c r="C46" s="11">
        <f t="shared" si="1"/>
        <v>3.0862654436718755E-7</v>
      </c>
      <c r="D46" s="10">
        <f t="shared" si="2"/>
        <v>9.7328467031636272</v>
      </c>
      <c r="E46" s="11">
        <f>E$3*(1/(B$3*D$3))^0.5*((A$7-A46^2)^0.5-(A$7-F$3^2)^0.5-(A$7^0.5*LN((F$3/A46)*((A$7^0.5+(A$7-A46^2)^0.5)/(A$7^0.5+(A$7-F$3^2)^0.5)))))</f>
        <v>4044696357.1399288</v>
      </c>
      <c r="F46" s="10">
        <f t="shared" si="3"/>
        <v>128.25648012239753</v>
      </c>
      <c r="G46" s="12"/>
      <c r="H46" s="13"/>
      <c r="I46" s="12"/>
    </row>
    <row r="47" spans="1:9" x14ac:dyDescent="0.25">
      <c r="A47">
        <f t="shared" si="4"/>
        <v>360</v>
      </c>
      <c r="B47" s="10">
        <f t="shared" si="0"/>
        <v>51.361474031742347</v>
      </c>
      <c r="C47" s="11">
        <f t="shared" si="1"/>
        <v>3.1751216894871837E-7</v>
      </c>
      <c r="D47" s="10">
        <f t="shared" si="2"/>
        <v>10.013063759966782</v>
      </c>
      <c r="E47" s="11">
        <f>E$3*(1/(B$3*D$3))^0.5*((A$7-A47^2)^0.5-(A$7-F$3^2)^0.5-(A$7^0.5*LN((F$3/A47)*((A$7^0.5+(A$7-A47^2)^0.5)/(A$7^0.5+(A$7-F$3^2)^0.5)))))</f>
        <v>4076640353.8969254</v>
      </c>
      <c r="F47" s="10">
        <f t="shared" si="3"/>
        <v>129.26941761469195</v>
      </c>
      <c r="G47" s="12"/>
      <c r="H47" s="13"/>
      <c r="I47" s="12"/>
    </row>
    <row r="48" spans="1:9" x14ac:dyDescent="0.25">
      <c r="A48">
        <f t="shared" si="4"/>
        <v>370</v>
      </c>
      <c r="B48" s="10">
        <f t="shared" si="0"/>
        <v>51.350205523502396</v>
      </c>
      <c r="C48" s="11">
        <f t="shared" si="1"/>
        <v>3.2640356309557551E-7</v>
      </c>
      <c r="D48" s="10">
        <f t="shared" si="2"/>
        <v>10.293462765782069</v>
      </c>
      <c r="E48" s="11">
        <f>E$3*(1/(B$3*D$3))^0.5*((A$7-A48^2)^0.5-(A$7-F$3^2)^0.5-(A$7^0.5*LN((F$3/A48)*((A$7^0.5+(A$7-A48^2)^0.5)/(A$7^0.5+(A$7-F$3^2)^0.5)))))</f>
        <v>4107702340.0890527</v>
      </c>
      <c r="F48" s="10">
        <f t="shared" si="3"/>
        <v>130.25438673544687</v>
      </c>
      <c r="G48" s="12"/>
      <c r="H48" s="13"/>
      <c r="I48" s="12"/>
    </row>
    <row r="49" spans="1:9" x14ac:dyDescent="0.25">
      <c r="A49">
        <f t="shared" si="4"/>
        <v>380</v>
      </c>
      <c r="B49" s="10">
        <f t="shared" si="0"/>
        <v>51.338625713068566</v>
      </c>
      <c r="C49" s="11">
        <f t="shared" si="1"/>
        <v>3.3530089358272156E-7</v>
      </c>
      <c r="D49" s="10">
        <f t="shared" si="2"/>
        <v>10.574048980024706</v>
      </c>
      <c r="E49" s="11">
        <f>E$3*(1/(B$3*D$3))^0.5*((A$7-A49^2)^0.5-(A$7-F$3^2)^0.5-(A$7^0.5*LN((F$3/A49)*((A$7^0.5+(A$7-A49^2)^0.5)/(A$7^0.5+(A$7-F$3^2)^0.5)))))</f>
        <v>4137929181.6500173</v>
      </c>
      <c r="F49" s="10">
        <f t="shared" si="3"/>
        <v>131.21287359367128</v>
      </c>
      <c r="G49" s="12"/>
      <c r="H49" s="13"/>
      <c r="I49" s="12"/>
    </row>
    <row r="50" spans="1:9" x14ac:dyDescent="0.25">
      <c r="A50">
        <f t="shared" si="4"/>
        <v>390</v>
      </c>
      <c r="B50" s="10">
        <f t="shared" si="0"/>
        <v>51.326734389742448</v>
      </c>
      <c r="C50" s="11">
        <f t="shared" si="1"/>
        <v>3.4420432773083194E-7</v>
      </c>
      <c r="D50" s="10">
        <f t="shared" si="2"/>
        <v>10.854827679319516</v>
      </c>
      <c r="E50" s="11">
        <f>E$3*(1/(B$3*D$3))^0.5*((A$7-A50^2)^0.5-(A$7-F$3^2)^0.5-(A$7^0.5*LN((F$3/A50)*((A$7^0.5+(A$7-A50^2)^0.5)/(A$7^0.5+(A$7-F$3^2)^0.5)))))</f>
        <v>4167364091.6479626</v>
      </c>
      <c r="F50" s="10">
        <f t="shared" si="3"/>
        <v>132.14624846676696</v>
      </c>
      <c r="G50" s="12"/>
      <c r="H50" s="13"/>
      <c r="I50" s="12"/>
    </row>
    <row r="51" spans="1:9" x14ac:dyDescent="0.25">
      <c r="A51">
        <f t="shared" si="4"/>
        <v>400</v>
      </c>
      <c r="B51" s="10">
        <f t="shared" si="0"/>
        <v>51.314531336959625</v>
      </c>
      <c r="C51" s="11">
        <f t="shared" si="1"/>
        <v>3.531140334225132E-7</v>
      </c>
      <c r="D51" s="10">
        <f t="shared" si="2"/>
        <v>11.135804158012377</v>
      </c>
      <c r="E51" s="11">
        <f>E$3*(1/(B$3*D$3))^0.5*((A$7-A51^2)^0.5-(A$7-F$3^2)^0.5-(A$7^0.5*LN((F$3/A51)*((A$7^0.5+(A$7-A51^2)^0.5)/(A$7^0.5+(A$7-F$3^2)^0.5)))))</f>
        <v>4196047000.2968426</v>
      </c>
      <c r="F51" s="10">
        <f t="shared" si="3"/>
        <v>133.05577753351227</v>
      </c>
      <c r="G51" s="12"/>
      <c r="H51" s="13"/>
      <c r="I51" s="12"/>
    </row>
    <row r="52" spans="1:9" x14ac:dyDescent="0.25">
      <c r="A52">
        <f t="shared" si="4"/>
        <v>410</v>
      </c>
      <c r="B52" s="10">
        <f t="shared" si="0"/>
        <v>51.302016332269716</v>
      </c>
      <c r="C52" s="11">
        <f t="shared" si="1"/>
        <v>3.6203017911864505E-7</v>
      </c>
      <c r="D52" s="10">
        <f t="shared" si="2"/>
        <v>11.41698372868559</v>
      </c>
      <c r="E52" s="11">
        <f>E$3*(1/(B$3*D$3))^0.5*((A$7-A52^2)^0.5-(A$7-F$3^2)^0.5-(A$7^0.5*LN((F$3/A52)*((A$7^0.5+(A$7-A52^2)^0.5)/(A$7^0.5+(A$7-F$3^2)^0.5)))))</f>
        <v>4224014879.2725086</v>
      </c>
      <c r="F52" s="10">
        <f t="shared" si="3"/>
        <v>133.94263315805773</v>
      </c>
      <c r="G52" s="12"/>
      <c r="H52" s="13"/>
      <c r="I52" s="12"/>
    </row>
    <row r="53" spans="1:9" x14ac:dyDescent="0.25">
      <c r="A53">
        <f t="shared" si="4"/>
        <v>420</v>
      </c>
      <c r="B53" s="10">
        <f t="shared" si="0"/>
        <v>51.289189147315859</v>
      </c>
      <c r="C53" s="11">
        <f t="shared" si="1"/>
        <v>3.7095293387484646E-7</v>
      </c>
      <c r="D53" s="10">
        <f t="shared" si="2"/>
        <v>11.698371722677159</v>
      </c>
      <c r="E53" s="11">
        <f>E$3*(1/(B$3*D$3))^0.5*((A$7-A53^2)^0.5-(A$7-F$3^2)^0.5-(A$7^0.5*LN((F$3/A53)*((A$7^0.5+(A$7-A53^2)^0.5)/(A$7^0.5+(A$7-F$3^2)^0.5)))))</f>
        <v>4251302026.942451</v>
      </c>
      <c r="F53" s="10">
        <f t="shared" si="3"/>
        <v>134.80790293450187</v>
      </c>
      <c r="G53" s="12"/>
      <c r="H53" s="13"/>
      <c r="I53" s="12"/>
    </row>
    <row r="54" spans="1:9" x14ac:dyDescent="0.25">
      <c r="A54">
        <f t="shared" si="4"/>
        <v>430</v>
      </c>
      <c r="B54" s="10">
        <f t="shared" si="0"/>
        <v>51.276049547813571</v>
      </c>
      <c r="C54" s="11">
        <f t="shared" si="1"/>
        <v>3.7988246735807342E-7</v>
      </c>
      <c r="D54" s="10">
        <f t="shared" si="2"/>
        <v>11.979973490604204</v>
      </c>
      <c r="E54" s="11">
        <f>E$3*(1/(B$3*D$3))^0.5*((A$7-A54^2)^0.5-(A$7-F$3^2)^0.5-(A$7^0.5*LN((F$3/A54)*((A$7^0.5+(A$7-A54^2)^0.5)/(A$7^0.5+(A$7-F$3^2)^0.5)))))</f>
        <v>4277940320.0292091</v>
      </c>
      <c r="F54" s="10">
        <f t="shared" si="3"/>
        <v>135.65259766708553</v>
      </c>
      <c r="G54" s="12"/>
      <c r="H54" s="13"/>
      <c r="I54" s="12"/>
    </row>
    <row r="55" spans="1:9" x14ac:dyDescent="0.25">
      <c r="A55">
        <f t="shared" si="4"/>
        <v>440</v>
      </c>
      <c r="B55" s="10">
        <f t="shared" si="0"/>
        <v>51.262597293529119</v>
      </c>
      <c r="C55" s="11">
        <f t="shared" si="1"/>
        <v>3.8881894986334888E-7</v>
      </c>
      <c r="D55" s="10">
        <f t="shared" si="2"/>
        <v>12.261794402890571</v>
      </c>
      <c r="E55" s="11">
        <f>E$3*(1/(B$3*D$3))^0.5*((A$7-A55^2)^0.5-(A$7-F$3^2)^0.5-(A$7^0.5*LN((F$3/A55)*((A$7^0.5+(A$7-A55^2)^0.5)/(A$7^0.5+(A$7-F$3^2)^0.5)))))</f>
        <v>4303959436.3388128</v>
      </c>
      <c r="F55" s="10">
        <f t="shared" si="3"/>
        <v>136.47765843286444</v>
      </c>
      <c r="G55" s="12"/>
      <c r="H55" s="13"/>
      <c r="I55" s="12"/>
    </row>
    <row r="56" spans="1:9" x14ac:dyDescent="0.25">
      <c r="A56">
        <f t="shared" si="4"/>
        <v>450</v>
      </c>
      <c r="B56" s="10">
        <f t="shared" si="0"/>
        <v>51.248832138257171</v>
      </c>
      <c r="C56" s="11">
        <f t="shared" si="1"/>
        <v>3.9776255233063082E-7</v>
      </c>
      <c r="D56" s="10">
        <f t="shared" si="2"/>
        <v>12.543839850298772</v>
      </c>
      <c r="E56" s="11">
        <f>E$3*(1/(B$3*D$3))^0.5*((A$7-A56^2)^0.5-(A$7-F$3^2)^0.5-(A$7^0.5*LN((F$3/A56)*((A$7^0.5+(A$7-A56^2)^0.5)/(A$7^0.5+(A$7-F$3^2)^0.5)))))</f>
        <v>4329387052.4568405</v>
      </c>
      <c r="F56" s="10">
        <f t="shared" si="3"/>
        <v>137.28396285061012</v>
      </c>
      <c r="G56" s="12"/>
      <c r="H56" s="13"/>
      <c r="I56" s="12"/>
    </row>
    <row r="57" spans="1:9" x14ac:dyDescent="0.25">
      <c r="A57">
        <f t="shared" si="4"/>
        <v>460</v>
      </c>
      <c r="B57" s="10">
        <f t="shared" si="0"/>
        <v>51.234753829797995</v>
      </c>
      <c r="C57" s="11">
        <f t="shared" si="1"/>
        <v>4.0671344636182254E-7</v>
      </c>
      <c r="D57" s="10">
        <f t="shared" si="2"/>
        <v>12.826115244466436</v>
      </c>
      <c r="E57" s="11">
        <f>E$3*(1/(B$3*D$3))^0.5*((A$7-A57^2)^0.5-(A$7-F$3^2)^0.5-(A$7^0.5*LN((F$3/A57)*((A$7^0.5+(A$7-A57^2)^0.5)/(A$7^0.5+(A$7-F$3^2)^0.5)))))</f>
        <v>4354249019.7140665</v>
      </c>
      <c r="F57" s="10">
        <f t="shared" si="3"/>
        <v>138.07233066064393</v>
      </c>
      <c r="G57" s="12"/>
      <c r="H57" s="13"/>
      <c r="I57" s="12"/>
    </row>
    <row r="58" spans="1:9" x14ac:dyDescent="0.25">
      <c r="A58">
        <f t="shared" si="4"/>
        <v>470</v>
      </c>
      <c r="B58" s="10">
        <f t="shared" si="0"/>
        <v>51.220362109933923</v>
      </c>
      <c r="C58" s="11">
        <f t="shared" si="1"/>
        <v>4.1567180423792763E-7</v>
      </c>
      <c r="D58" s="10">
        <f t="shared" si="2"/>
        <v>13.108626018447286</v>
      </c>
      <c r="E58" s="11">
        <f>E$3*(1/(B$3*D$3))^0.5*((A$7-A58^2)^0.5-(A$7-F$3^2)^0.5-(A$7^0.5*LN((F$3/A58)*((A$7^0.5+(A$7-A58^2)^0.5)/(A$7^0.5+(A$7-F$3^2)^0.5)))))</f>
        <v>4378569521.2264233</v>
      </c>
      <c r="F58" s="10">
        <f t="shared" si="3"/>
        <v>138.84352870454157</v>
      </c>
      <c r="G58" s="12"/>
      <c r="H58" s="13"/>
      <c r="I58" s="12"/>
    </row>
    <row r="59" spans="1:9" x14ac:dyDescent="0.25">
      <c r="A59">
        <f t="shared" si="4"/>
        <v>480</v>
      </c>
      <c r="B59" s="10">
        <f t="shared" si="0"/>
        <v>51.205656714405357</v>
      </c>
      <c r="C59" s="11">
        <f t="shared" si="1"/>
        <v>4.2463779893635572E-7</v>
      </c>
      <c r="D59" s="10">
        <f t="shared" si="2"/>
        <v>13.391377627256913</v>
      </c>
      <c r="E59" s="11">
        <f>E$3*(1/(B$3*D$3))^0.5*((A$7-A59^2)^0.5-(A$7-F$3^2)^0.5-(A$7^0.5*LN((F$3/A59)*((A$7^0.5+(A$7-A59^2)^0.5)/(A$7^0.5+(A$7-F$3^2)^0.5)))))</f>
        <v>4402371212.4005623</v>
      </c>
      <c r="F59" s="10">
        <f t="shared" si="3"/>
        <v>139.59827538053534</v>
      </c>
      <c r="G59" s="12"/>
      <c r="H59" s="13"/>
      <c r="I59" s="12"/>
    </row>
    <row r="60" spans="1:9" x14ac:dyDescent="0.25">
      <c r="A60">
        <f t="shared" si="4"/>
        <v>490</v>
      </c>
      <c r="B60" s="10">
        <f t="shared" si="0"/>
        <v>51.190637372886002</v>
      </c>
      <c r="C60" s="11">
        <f t="shared" si="1"/>
        <v>4.3361160414838193E-7</v>
      </c>
      <c r="D60" s="10">
        <f t="shared" si="2"/>
        <v>13.674375548423372</v>
      </c>
      <c r="E60" s="11">
        <f>E$3*(1/(B$3*D$3))^0.5*((A$7-A60^2)^0.5-(A$7-F$3^2)^0.5-(A$7^0.5*LN((F$3/A60)*((A$7^0.5+(A$7-A60^2)^0.5)/(A$7^0.5+(A$7-F$3^2)^0.5)))))</f>
        <v>4425675346.9510403</v>
      </c>
      <c r="F60" s="10">
        <f t="shared" si="3"/>
        <v>140.33724463949264</v>
      </c>
      <c r="G60" s="12"/>
      <c r="H60" s="13"/>
      <c r="I60" s="12"/>
    </row>
    <row r="61" spans="1:9" x14ac:dyDescent="0.25">
      <c r="A61">
        <f t="shared" si="4"/>
        <v>500</v>
      </c>
      <c r="B61" s="10">
        <f t="shared" si="0"/>
        <v>51.175303808957665</v>
      </c>
      <c r="C61" s="11">
        <f t="shared" si="1"/>
        <v>4.4259339429676432E-7</v>
      </c>
      <c r="D61" s="10">
        <f t="shared" si="2"/>
        <v>13.957625282542761</v>
      </c>
      <c r="E61" s="11">
        <f>E$3*(1/(B$3*D$3))^0.5*((A$7-A61^2)^0.5-(A$7-F$3^2)^0.5-(A$7^0.5*LN((F$3/A61)*((A$7^0.5+(A$7-A61^2)^0.5)/(A$7^0.5+(A$7-F$3^2)^0.5)))))</f>
        <v>4448501890.1857491</v>
      </c>
      <c r="F61" s="10">
        <f t="shared" si="3"/>
        <v>141.06106957717367</v>
      </c>
      <c r="G61" s="12"/>
      <c r="H61" s="13"/>
      <c r="I61" s="12"/>
    </row>
    <row r="62" spans="1:9" x14ac:dyDescent="0.25">
      <c r="A62">
        <f t="shared" si="4"/>
        <v>510</v>
      </c>
      <c r="B62" s="10">
        <f t="shared" si="0"/>
        <v>51.159655740084268</v>
      </c>
      <c r="C62" s="11">
        <f t="shared" si="1"/>
        <v>4.5158334455352505E-7</v>
      </c>
      <c r="D62" s="10">
        <f t="shared" si="2"/>
        <v>14.241132353839966</v>
      </c>
      <c r="E62" s="11">
        <f>E$3*(1/(B$3*D$3))^0.5*((A$7-A62^2)^0.5-(A$7-F$3^2)^0.5-(A$7^0.5*LN((F$3/A62)*((A$7^0.5+(A$7-A62^2)^0.5)/(A$7^0.5+(A$7-F$3^2)^0.5)))))</f>
        <v>4470869621.0726385</v>
      </c>
      <c r="F62" s="10">
        <f t="shared" si="3"/>
        <v>141.77034567074577</v>
      </c>
      <c r="G62" s="12"/>
      <c r="H62" s="13"/>
      <c r="I62" s="12"/>
    </row>
    <row r="63" spans="1:9" x14ac:dyDescent="0.25">
      <c r="A63">
        <f t="shared" si="4"/>
        <v>520</v>
      </c>
      <c r="B63" s="10">
        <f t="shared" si="0"/>
        <v>51.143692877585337</v>
      </c>
      <c r="C63" s="11">
        <f t="shared" si="1"/>
        <v>4.6058163085789746E-7</v>
      </c>
      <c r="D63" s="10">
        <f t="shared" si="2"/>
        <v>14.524902310734653</v>
      </c>
      <c r="E63" s="11">
        <f>E$3*(1/(B$3*D$3))^0.5*((A$7-A63^2)^0.5-(A$7-F$3^2)^0.5-(A$7^0.5*LN((F$3/A63)*((A$7^0.5+(A$7-A63^2)^0.5)/(A$7^0.5+(A$7-F$3^2)^0.5)))))</f>
        <v>4492796224.3950634</v>
      </c>
      <c r="F63" s="10">
        <f t="shared" si="3"/>
        <v>142.46563370101038</v>
      </c>
      <c r="G63" s="12"/>
      <c r="H63" s="13"/>
      <c r="I63" s="12"/>
    </row>
    <row r="64" spans="1:9" x14ac:dyDescent="0.25">
      <c r="A64">
        <f t="shared" si="4"/>
        <v>530</v>
      </c>
      <c r="B64" s="10">
        <f t="shared" si="0"/>
        <v>51.12741492660885</v>
      </c>
      <c r="C64" s="11">
        <f t="shared" si="1"/>
        <v>4.6958842993444561E-7</v>
      </c>
      <c r="D64" s="10">
        <f t="shared" si="2"/>
        <v>14.808940726412677</v>
      </c>
      <c r="E64" s="11">
        <f>E$3*(1/(B$3*D$3))^0.5*((A$7-A64^2)^0.5-(A$7-F$3^2)^0.5-(A$7^0.5*LN((F$3/A64)*((A$7^0.5+(A$7-A64^2)^0.5)/(A$7^0.5+(A$7-F$3^2)^0.5)))))</f>
        <v>4514298374.1287603</v>
      </c>
      <c r="F64" s="10">
        <f t="shared" si="3"/>
        <v>143.14746239626967</v>
      </c>
      <c r="G64" s="12"/>
      <c r="H64" s="13"/>
      <c r="I64" s="12"/>
    </row>
    <row r="65" spans="1:9" x14ac:dyDescent="0.25">
      <c r="A65">
        <f t="shared" si="4"/>
        <v>540</v>
      </c>
      <c r="B65" s="10">
        <f t="shared" si="0"/>
        <v>51.110821586103405</v>
      </c>
      <c r="C65" s="11">
        <f t="shared" si="1"/>
        <v>4.786039193113586E-7</v>
      </c>
      <c r="D65" s="10">
        <f t="shared" si="2"/>
        <v>15.093253199403005</v>
      </c>
      <c r="E65" s="11">
        <f>E$3*(1/(B$3*D$3))^0.5*((A$7-A65^2)^0.5-(A$7-F$3^2)^0.5-(A$7^0.5*LN((F$3/A65)*((A$7^0.5+(A$7-A65^2)^0.5)/(A$7^0.5+(A$7-F$3^2)^0.5)))))</f>
        <v>4535391809.0251322</v>
      </c>
      <c r="F65" s="10">
        <f t="shared" si="3"/>
        <v>143.81633082905671</v>
      </c>
      <c r="G65" s="12"/>
      <c r="H65" s="13"/>
      <c r="I65" s="12"/>
    </row>
    <row r="66" spans="1:9" x14ac:dyDescent="0.25">
      <c r="A66">
        <f t="shared" si="4"/>
        <v>550</v>
      </c>
      <c r="B66" s="10">
        <f t="shared" si="0"/>
        <v>51.093912548789795</v>
      </c>
      <c r="C66" s="11">
        <f t="shared" si="1"/>
        <v>4.876282773389275E-7</v>
      </c>
      <c r="D66" s="10">
        <f t="shared" si="2"/>
        <v>15.377845354160419</v>
      </c>
      <c r="E66" s="11">
        <f>E$3*(1/(B$3*D$3))^0.5*((A$7-A66^2)^0.5-(A$7-F$3^2)^0.5-(A$7^0.5*LN((F$3/A66)*((A$7^0.5+(A$7-A66^2)^0.5)/(A$7^0.5+(A$7-F$3^2)^0.5)))))</f>
        <v>4556091401.2590475</v>
      </c>
      <c r="F66" s="10">
        <f t="shared" si="3"/>
        <v>144.47271059294292</v>
      </c>
      <c r="G66" s="12"/>
      <c r="H66" s="13"/>
      <c r="I66" s="12"/>
    </row>
    <row r="67" spans="1:9" x14ac:dyDescent="0.25">
      <c r="A67">
        <f t="shared" si="4"/>
        <v>560</v>
      </c>
      <c r="B67" s="10">
        <f t="shared" si="0"/>
        <v>51.076687501131865</v>
      </c>
      <c r="C67" s="11">
        <f t="shared" si="1"/>
        <v>4.9666168320820564E-7</v>
      </c>
      <c r="D67" s="10">
        <f t="shared" si="2"/>
        <v>15.662722841653972</v>
      </c>
      <c r="E67" s="11">
        <f>E$3*(1/(B$3*D$3))^0.5*((A$7-A67^2)^0.5-(A$7-F$3^2)^0.5-(A$7^0.5*LN((F$3/A67)*((A$7^0.5+(A$7-A67^2)^0.5)/(A$7^0.5+(A$7-F$3^2)^0.5)))))</f>
        <v>4576411218.8911047</v>
      </c>
      <c r="F67" s="10">
        <f t="shared" si="3"/>
        <v>145.11704778320347</v>
      </c>
      <c r="G67" s="12"/>
      <c r="H67" s="13"/>
      <c r="I67" s="12"/>
    </row>
    <row r="68" spans="1:9" x14ac:dyDescent="0.25">
      <c r="A68">
        <f t="shared" si="4"/>
        <v>570</v>
      </c>
      <c r="B68" s="10">
        <f t="shared" si="0"/>
        <v>51.059146123306817</v>
      </c>
      <c r="C68" s="11">
        <f t="shared" si="1"/>
        <v>5.0570431696986032E-7</v>
      </c>
      <c r="D68" s="10">
        <f t="shared" si="2"/>
        <v>15.947891339961517</v>
      </c>
      <c r="E68" s="11">
        <f>E$3*(1/(B$3*D$3))^0.5*((A$7-A68^2)^0.5-(A$7-F$3^2)^0.5-(A$7^0.5*LN((F$3/A68)*((A$7^0.5+(A$7-A68^2)^0.5)/(A$7^0.5+(A$7-F$3^2)^0.5)))))</f>
        <v>4596364582.8013239</v>
      </c>
      <c r="F68" s="10">
        <f t="shared" si="3"/>
        <v>145.74976480217288</v>
      </c>
      <c r="G68" s="12"/>
      <c r="H68" s="13"/>
      <c r="I68" s="12"/>
    </row>
    <row r="69" spans="1:9" x14ac:dyDescent="0.25">
      <c r="A69">
        <f t="shared" si="4"/>
        <v>580</v>
      </c>
      <c r="B69" s="10">
        <f t="shared" si="0"/>
        <v>51.041288089174735</v>
      </c>
      <c r="C69" s="11">
        <f t="shared" si="1"/>
        <v>5.1475635955321883E-7</v>
      </c>
      <c r="D69" s="10">
        <f t="shared" si="2"/>
        <v>16.233356554870308</v>
      </c>
      <c r="E69" s="11">
        <f>E$3*(1/(B$3*D$3))^0.5*((A$7-A69^2)^0.5-(A$7-F$3^2)^0.5-(A$7^0.5*LN((F$3/A69)*((A$7^0.5+(A$7-A69^2)^0.5)/(A$7^0.5+(A$7-F$3^2)^0.5)))))</f>
        <v>4615964118.6713037</v>
      </c>
      <c r="F69" s="10">
        <f t="shared" si="3"/>
        <v>146.37126200758829</v>
      </c>
      <c r="G69" s="12"/>
      <c r="H69" s="13"/>
      <c r="I69" s="12"/>
    </row>
    <row r="70" spans="1:9" x14ac:dyDescent="0.25">
      <c r="A70">
        <f t="shared" si="4"/>
        <v>590</v>
      </c>
      <c r="B70" s="10">
        <f t="shared" si="0"/>
        <v>51.023113066247539</v>
      </c>
      <c r="C70" s="11">
        <f t="shared" si="1"/>
        <v>5.2381799278551465E-7</v>
      </c>
      <c r="D70" s="10">
        <f t="shared" si="2"/>
        <v>16.519124220483992</v>
      </c>
      <c r="E70" s="11">
        <f>E$3*(1/(B$3*D$3))^0.5*((A$7-A70^2)^0.5-(A$7-F$3^2)^0.5-(A$7^0.5*LN((F$3/A70)*((A$7^0.5+(A$7-A70^2)^0.5)/(A$7^0.5+(A$7-F$3^2)^0.5)))))</f>
        <v>4635221804.5227633</v>
      </c>
      <c r="F70" s="10">
        <f t="shared" si="3"/>
        <v>146.98191922002673</v>
      </c>
      <c r="G70" s="12"/>
      <c r="H70" s="13"/>
      <c r="I70" s="12"/>
    </row>
    <row r="71" spans="1:9" x14ac:dyDescent="0.25">
      <c r="A71">
        <f t="shared" si="4"/>
        <v>600</v>
      </c>
      <c r="B71" s="10">
        <f t="shared" si="0"/>
        <v>51.00462071565719</v>
      </c>
      <c r="C71" s="11">
        <f t="shared" si="1"/>
        <v>5.3288939941133793E-7</v>
      </c>
      <c r="D71" s="10">
        <f t="shared" si="2"/>
        <v>16.805200099835954</v>
      </c>
      <c r="E71" s="11">
        <f>E$3*(1/(B$3*D$3))^0.5*((A$7-A71^2)^0.5-(A$7-F$3^2)^0.5-(A$7^0.5*LN((F$3/A71)*((A$7^0.5+(A$7-A71^2)^0.5)/(A$7^0.5+(A$7-F$3^2)^0.5)))))</f>
        <v>4654149014.260644</v>
      </c>
      <c r="F71" s="10">
        <f t="shared" si="3"/>
        <v>147.58209710364801</v>
      </c>
      <c r="G71" s="12"/>
      <c r="H71" s="13"/>
      <c r="I71" s="12"/>
    </row>
    <row r="72" spans="1:9" x14ac:dyDescent="0.25">
      <c r="A72">
        <f t="shared" si="4"/>
        <v>610</v>
      </c>
      <c r="B72" s="10">
        <f t="shared" si="0"/>
        <v>50.985810692123245</v>
      </c>
      <c r="C72" s="11">
        <f t="shared" si="1"/>
        <v>5.4197076311229687E-7</v>
      </c>
      <c r="D72" s="10">
        <f t="shared" si="2"/>
        <v>17.091589985509394</v>
      </c>
      <c r="E72" s="11">
        <f>E$3*(1/(B$3*D$3))^0.5*((A$7-A72^2)^0.5-(A$7-F$3^2)^0.5-(A$7^0.5*LN((F$3/A72)*((A$7^0.5+(A$7-A72^2)^0.5)/(A$7^0.5+(A$7-F$3^2)^0.5)))))</f>
        <v>4672756557.6170874</v>
      </c>
      <c r="F72" s="10">
        <f t="shared" si="3"/>
        <v>148.17213843280973</v>
      </c>
      <c r="G72" s="12"/>
      <c r="H72" s="13"/>
      <c r="I72" s="12"/>
    </row>
    <row r="73" spans="1:9" x14ac:dyDescent="0.25">
      <c r="A73">
        <f t="shared" si="4"/>
        <v>620</v>
      </c>
      <c r="B73" s="10">
        <f t="shared" si="0"/>
        <v>50.966682643919718</v>
      </c>
      <c r="C73" s="11">
        <f t="shared" si="1"/>
        <v>5.5106226852689317E-7</v>
      </c>
      <c r="D73" s="10">
        <f t="shared" si="2"/>
        <v>17.378299700264105</v>
      </c>
      <c r="E73" s="11">
        <f>E$3*(1/(B$3*D$3))^0.5*((A$7-A73^2)^0.5-(A$7-F$3^2)^0.5-(A$7^0.5*LN((F$3/A73)*((A$7^0.5+(A$7-A73^2)^0.5)/(A$7^0.5+(A$7-F$3^2)^0.5)))))</f>
        <v>4691054716.8474741</v>
      </c>
      <c r="F73" s="10">
        <f t="shared" si="3"/>
        <v>148.75236925569109</v>
      </c>
      <c r="G73" s="12"/>
      <c r="H73" s="13"/>
      <c r="I73" s="12"/>
    </row>
    <row r="74" spans="1:9" x14ac:dyDescent="0.25">
      <c r="A74">
        <f t="shared" si="4"/>
        <v>630</v>
      </c>
      <c r="B74" s="10">
        <f t="shared" si="0"/>
        <v>50.947236212841247</v>
      </c>
      <c r="C74" s="11">
        <f t="shared" si="1"/>
        <v>5.6016410127061851E-7</v>
      </c>
      <c r="D74" s="10">
        <f t="shared" si="2"/>
        <v>17.665335097670226</v>
      </c>
      <c r="E74" s="11">
        <f>E$3*(1/(B$3*D$3))^0.5*((A$7-A74^2)^0.5-(A$7-F$3^2)^0.5-(A$7^0.5*LN((F$3/A74)*((A$7^0.5+(A$7-A74^2)^0.5)/(A$7^0.5+(A$7-F$3^2)^0.5)))))</f>
        <v>4709053280.4903765</v>
      </c>
      <c r="F74" s="10">
        <f t="shared" si="3"/>
        <v>149.32309996481408</v>
      </c>
      <c r="G74" s="12"/>
      <c r="H74" s="13"/>
      <c r="I74" s="12"/>
    </row>
    <row r="75" spans="1:9" x14ac:dyDescent="0.25">
      <c r="A75">
        <f t="shared" si="4"/>
        <v>640</v>
      </c>
      <c r="B75" s="10">
        <f t="shared" si="0"/>
        <v>50.927471034168512</v>
      </c>
      <c r="C75" s="11">
        <f t="shared" si="1"/>
        <v>5.692764479562768E-7</v>
      </c>
      <c r="D75" s="10">
        <f t="shared" si="2"/>
        <v>17.952702062749143</v>
      </c>
      <c r="E75" s="11">
        <f>E$3*(1/(B$3*D$3))^0.5*((A$7-A75^2)^0.5-(A$7-F$3^2)^0.5-(A$7^0.5*LN((F$3/A75)*((A$7^0.5+(A$7-A75^2)^0.5)/(A$7^0.5+(A$7-F$3^2)^0.5)))))</f>
        <v>4726761574.4688845</v>
      </c>
      <c r="F75" s="10">
        <f t="shared" si="3"/>
        <v>149.88462628325991</v>
      </c>
      <c r="G75" s="12"/>
      <c r="H75" s="13"/>
      <c r="I75" s="12"/>
    </row>
    <row r="76" spans="1:9" x14ac:dyDescent="0.25">
      <c r="A76">
        <f t="shared" si="4"/>
        <v>650</v>
      </c>
      <c r="B76" s="10">
        <f t="shared" ref="B76:B111" si="5">((B$3/D$3)*(C$3^2-A76^2)+G$3^2)^0.5</f>
        <v>50.907386736633029</v>
      </c>
      <c r="C76" s="11">
        <f t="shared" ref="C76:C111" si="6">(1/E$3)*(B$3*A76)/B76</f>
        <v>5.7839949621453641E-7</v>
      </c>
      <c r="D76" s="10">
        <f t="shared" ref="D76:D111" si="7">C76*86400*365</f>
        <v>18.240406512621622</v>
      </c>
      <c r="E76" s="11">
        <f>E$3*(1/(B$3*D$3))^0.5*((A$7-A76^2)^0.5-(A$7-F$3^2)^0.5-(A$7^0.5*LN((F$3/A76)*((A$7^0.5+(A$7-A76^2)^0.5)/(A$7^0.5+(A$7-F$3^2)^0.5)))))</f>
        <v>4744188490.7806845</v>
      </c>
      <c r="F76" s="10">
        <f t="shared" ref="F76:F111" si="8">E76/(365*86400)</f>
        <v>150.43723017442557</v>
      </c>
      <c r="G76" s="12"/>
      <c r="H76" s="13"/>
      <c r="I76" s="12"/>
    </row>
    <row r="77" spans="1:9" x14ac:dyDescent="0.25">
      <c r="A77">
        <f t="shared" ref="A77:A131" si="9">A76+10</f>
        <v>660</v>
      </c>
      <c r="B77" s="10">
        <f t="shared" si="5"/>
        <v>50.886982942381088</v>
      </c>
      <c r="C77" s="11">
        <f t="shared" si="6"/>
        <v>5.8753343471472167E-7</v>
      </c>
      <c r="D77" s="10">
        <f t="shared" si="7"/>
        <v>18.528454397163465</v>
      </c>
      <c r="E77" s="11">
        <f>E$3*(1/(B$3*D$3))^0.5*((A$7-A77^2)^0.5-(A$7-F$3^2)^0.5-(A$7^0.5*LN((F$3/A77)*((A$7^0.5+(A$7-A77^2)^0.5)/(A$7^0.5+(A$7-F$3^2)^0.5)))))</f>
        <v>4761342513.9977474</v>
      </c>
      <c r="F77" s="10">
        <f t="shared" si="8"/>
        <v>150.9811806823233</v>
      </c>
      <c r="G77" s="12"/>
      <c r="H77" s="13"/>
      <c r="I77" s="12"/>
    </row>
    <row r="78" spans="1:9" x14ac:dyDescent="0.25">
      <c r="A78">
        <f t="shared" si="9"/>
        <v>670</v>
      </c>
      <c r="B78" s="10">
        <f t="shared" si="5"/>
        <v>50.866259266937092</v>
      </c>
      <c r="C78" s="11">
        <f t="shared" si="6"/>
        <v>5.966784531858436E-7</v>
      </c>
      <c r="D78" s="10">
        <f t="shared" si="7"/>
        <v>18.816851699668764</v>
      </c>
      <c r="E78" s="11">
        <f>E$3*(1/(B$3*D$3))^0.5*((A$7-A78^2)^0.5-(A$7-F$3^2)^0.5-(A$7^0.5*LN((F$3/A78)*((A$7^0.5+(A$7-A78^2)^0.5)/(A$7^0.5+(A$7-F$3^2)^0.5)))))</f>
        <v>4778231745.7733383</v>
      </c>
      <c r="F78" s="10">
        <f t="shared" si="8"/>
        <v>151.51673470869287</v>
      </c>
      <c r="G78" s="12"/>
      <c r="H78" s="13"/>
      <c r="I78" s="12"/>
    </row>
    <row r="79" spans="1:9" x14ac:dyDescent="0.25">
      <c r="A79">
        <f t="shared" si="9"/>
        <v>680</v>
      </c>
      <c r="B79" s="10">
        <f t="shared" si="5"/>
        <v>50.845215319166066</v>
      </c>
      <c r="C79" s="11">
        <f t="shared" si="6"/>
        <v>6.0583474243788153E-7</v>
      </c>
      <c r="D79" s="10">
        <f t="shared" si="7"/>
        <v>19.105604437521031</v>
      </c>
      <c r="E79" s="11">
        <f>E$3*(1/(B$3*D$3))^0.5*((A$7-A79^2)^0.5-(A$7-F$3^2)^0.5-(A$7^0.5*LN((F$3/A79)*((A$7^0.5+(A$7-A79^2)^0.5)/(A$7^0.5+(A$7-F$3^2)^0.5)))))</f>
        <v>4794863927.5334568</v>
      </c>
      <c r="F79" s="10">
        <f t="shared" si="8"/>
        <v>152.0441377325424</v>
      </c>
      <c r="G79" s="12"/>
      <c r="H79" s="13"/>
      <c r="I79" s="12"/>
    </row>
    <row r="80" spans="1:9" x14ac:dyDescent="0.25">
      <c r="A80">
        <f t="shared" si="9"/>
        <v>690</v>
      </c>
      <c r="B80" s="10">
        <f t="shared" si="5"/>
        <v>50.82385070123545</v>
      </c>
      <c r="C80" s="11">
        <f t="shared" si="6"/>
        <v>6.150024943833168E-7</v>
      </c>
      <c r="D80" s="10">
        <f t="shared" si="7"/>
        <v>19.394718662872279</v>
      </c>
      <c r="E80" s="11">
        <f>E$3*(1/(B$3*D$3))^0.5*((A$7-A80^2)^0.5-(A$7-F$3^2)^0.5-(A$7^0.5*LN((F$3/A80)*((A$7^0.5+(A$7-A80^2)^0.5)/(A$7^0.5+(A$7-F$3^2)^0.5)))))</f>
        <v>4811246461.5117826</v>
      </c>
      <c r="F80" s="10">
        <f t="shared" si="8"/>
        <v>152.56362447716205</v>
      </c>
      <c r="G80" s="12"/>
      <c r="H80" s="13"/>
      <c r="I80" s="12"/>
    </row>
    <row r="81" spans="1:9" x14ac:dyDescent="0.25">
      <c r="A81">
        <f t="shared" si="9"/>
        <v>700</v>
      </c>
      <c r="B81" s="10">
        <f t="shared" si="5"/>
        <v>50.802165008576161</v>
      </c>
      <c r="C81" s="11">
        <f t="shared" si="6"/>
        <v>6.2418190205892817E-7</v>
      </c>
      <c r="D81" s="10">
        <f t="shared" si="7"/>
        <v>19.68420046333036</v>
      </c>
      <c r="E81" s="11">
        <f>E$3*(1/(B$3*D$3))^0.5*((A$7-A81^2)^0.5-(A$7-F$3^2)^0.5-(A$7^0.5*LN((F$3/A81)*((A$7^0.5+(A$7-A81^2)^0.5)/(A$7^0.5+(A$7-F$3^2)^0.5)))))</f>
        <v>4827386430.2711372</v>
      </c>
      <c r="F81" s="10">
        <f t="shared" si="8"/>
        <v>153.07541952914565</v>
      </c>
      <c r="G81" s="12"/>
      <c r="H81" s="13"/>
      <c r="I81" s="12"/>
    </row>
    <row r="82" spans="1:9" x14ac:dyDescent="0.25">
      <c r="A82">
        <f t="shared" si="9"/>
        <v>710</v>
      </c>
      <c r="B82" s="10">
        <f t="shared" si="5"/>
        <v>50.780157829842793</v>
      </c>
      <c r="C82" s="11">
        <f t="shared" si="6"/>
        <v>6.333731596478508E-7</v>
      </c>
      <c r="D82" s="10">
        <f t="shared" si="7"/>
        <v>19.974055962654624</v>
      </c>
      <c r="E82" s="11">
        <f>E$3*(1/(B$3*D$3))^0.5*((A$7-A82^2)^0.5-(A$7-F$3^2)^0.5-(A$7^0.5*LN((F$3/A82)*((A$7^0.5+(A$7-A82^2)^0.5)/(A$7^0.5+(A$7-F$3^2)^0.5)))))</f>
        <v>4843290614.8402796</v>
      </c>
      <c r="F82" s="10">
        <f t="shared" si="8"/>
        <v>153.57973791350454</v>
      </c>
      <c r="G82" s="12"/>
      <c r="H82" s="13"/>
      <c r="I82" s="12"/>
    </row>
    <row r="83" spans="1:9" x14ac:dyDescent="0.25">
      <c r="A83">
        <f t="shared" si="9"/>
        <v>720</v>
      </c>
      <c r="B83" s="10">
        <f t="shared" si="5"/>
        <v>50.757828746873173</v>
      </c>
      <c r="C83" s="11">
        <f t="shared" si="6"/>
        <v>6.4257646250191112E-7</v>
      </c>
      <c r="D83" s="10">
        <f t="shared" si="7"/>
        <v>20.264291321460266</v>
      </c>
      <c r="E83" s="11">
        <f>E$3*(1/(B$3*D$3))^0.5*((A$7-A83^2)^0.5-(A$7-F$3^2)^0.5-(A$7^0.5*LN((F$3/A83)*((A$7^0.5+(A$7-A83^2)^0.5)/(A$7^0.5+(A$7-F$3^2)^0.5)))))</f>
        <v>4858965511.5822735</v>
      </c>
      <c r="F83" s="10">
        <f t="shared" si="8"/>
        <v>154.07678562856017</v>
      </c>
      <c r="G83" s="12"/>
      <c r="H83" s="13"/>
      <c r="I83" s="12"/>
    </row>
    <row r="84" spans="1:9" x14ac:dyDescent="0.25">
      <c r="A84">
        <f t="shared" si="9"/>
        <v>730</v>
      </c>
      <c r="B84" s="10">
        <f t="shared" si="5"/>
        <v>50.735177334647034</v>
      </c>
      <c r="C84" s="11">
        <f t="shared" si="6"/>
        <v>6.5179200716423658E-7</v>
      </c>
      <c r="D84" s="10">
        <f t="shared" si="7"/>
        <v>20.554912737931364</v>
      </c>
      <c r="E84" s="11">
        <f>E$3*(1/(B$3*D$3))^0.5*((A$7-A84^2)^0.5-(A$7-F$3^2)^0.5-(A$7^0.5*LN((F$3/A84)*((A$7^0.5+(A$7-A84^2)^0.5)/(A$7^0.5+(A$7-F$3^2)^0.5)))))</f>
        <v>4874417347.8993702</v>
      </c>
      <c r="F84" s="10">
        <f t="shared" si="8"/>
        <v>154.56676014394247</v>
      </c>
      <c r="G84" s="12"/>
      <c r="H84" s="13"/>
      <c r="I84" s="12"/>
    </row>
    <row r="85" spans="1:9" x14ac:dyDescent="0.25">
      <c r="A85">
        <f t="shared" si="9"/>
        <v>740</v>
      </c>
      <c r="B85" s="10">
        <f t="shared" si="5"/>
        <v>50.712203161243899</v>
      </c>
      <c r="C85" s="11">
        <f t="shared" si="6"/>
        <v>6.6101999139215317E-7</v>
      </c>
      <c r="D85" s="10">
        <f t="shared" si="7"/>
        <v>20.845926448542944</v>
      </c>
      <c r="E85" s="11">
        <f>E$3*(1/(B$3*D$3))^0.5*((A$7-A85^2)^0.5-(A$7-F$3^2)^0.5-(A$7^0.5*LN((F$3/A85)*((A$7^0.5+(A$7-A85^2)^0.5)/(A$7^0.5+(A$7-F$3^2)^0.5)))))</f>
        <v>4889652096.8694296</v>
      </c>
      <c r="F85" s="10">
        <f t="shared" si="8"/>
        <v>155.04985086470793</v>
      </c>
      <c r="G85" s="12"/>
      <c r="H85" s="13"/>
      <c r="I85" s="12"/>
    </row>
    <row r="86" spans="1:9" x14ac:dyDescent="0.25">
      <c r="A86">
        <f t="shared" si="9"/>
        <v>750</v>
      </c>
      <c r="B86" s="10">
        <f t="shared" si="5"/>
        <v>50.688905787800202</v>
      </c>
      <c r="C86" s="11">
        <f t="shared" si="6"/>
        <v>6.7026061418037357E-7</v>
      </c>
      <c r="D86" s="10">
        <f t="shared" si="7"/>
        <v>21.137338728792262</v>
      </c>
      <c r="E86" s="11">
        <f>E$3*(1/(B$3*D$3))^0.5*((A$7-A86^2)^0.5-(A$7-F$3^2)^0.5-(A$7^0.5*LN((F$3/A86)*((A$7^0.5+(A$7-A86^2)^0.5)/(A$7^0.5+(A$7-F$3^2)^0.5)))))</f>
        <v>4904675490.8999262</v>
      </c>
      <c r="F86" s="10">
        <f t="shared" si="8"/>
        <v>155.52623956430511</v>
      </c>
      <c r="G86" s="12"/>
      <c r="H86" s="13"/>
      <c r="I86" s="12"/>
    </row>
    <row r="87" spans="1:9" x14ac:dyDescent="0.25">
      <c r="A87">
        <f t="shared" si="9"/>
        <v>760</v>
      </c>
      <c r="B87" s="10">
        <f t="shared" si="5"/>
        <v>50.665284768465582</v>
      </c>
      <c r="C87" s="11">
        <f t="shared" si="6"/>
        <v>6.7951407578448331E-7</v>
      </c>
      <c r="D87" s="10">
        <f t="shared" si="7"/>
        <v>21.429155893939466</v>
      </c>
      <c r="E87" s="11">
        <f>E$3*(1/(B$3*D$3))^0.5*((A$7-A87^2)^0.5-(A$7-F$3^2)^0.5-(A$7^0.5*LN((F$3/A87)*((A$7^0.5+(A$7-A87^2)^0.5)/(A$7^0.5+(A$7-F$3^2)^0.5)))))</f>
        <v>4919493034.4776134</v>
      </c>
      <c r="F87" s="10">
        <f t="shared" si="8"/>
        <v>155.99610078886394</v>
      </c>
      <c r="G87" s="12"/>
      <c r="H87" s="13"/>
      <c r="I87" s="12"/>
    </row>
    <row r="88" spans="1:9" x14ac:dyDescent="0.25">
      <c r="A88">
        <f t="shared" si="9"/>
        <v>770</v>
      </c>
      <c r="B88" s="10">
        <f t="shared" si="5"/>
        <v>50.641339650358312</v>
      </c>
      <c r="C88" s="11">
        <f t="shared" si="6"/>
        <v>6.8878057774473289E-7</v>
      </c>
      <c r="D88" s="10">
        <f t="shared" si="7"/>
        <v>21.721384299757894</v>
      </c>
      <c r="E88" s="11">
        <f>E$3*(1/(B$3*D$3))^0.5*((A$7-A88^2)^0.5-(A$7-F$3^2)^0.5-(A$7^0.5*LN((F$3/A88)*((A$7^0.5+(A$7-A88^2)^0.5)/(A$7^0.5+(A$7-F$3^2)^0.5)))))</f>
        <v>4934110016.0848007</v>
      </c>
      <c r="F88" s="10">
        <f t="shared" si="8"/>
        <v>156.45960223505836</v>
      </c>
      <c r="G88" s="12"/>
      <c r="H88" s="13"/>
      <c r="I88" s="12"/>
    </row>
    <row r="89" spans="1:9" x14ac:dyDescent="0.25">
      <c r="A89">
        <f t="shared" si="9"/>
        <v>780</v>
      </c>
      <c r="B89" s="10">
        <f t="shared" si="5"/>
        <v>50.617069973519911</v>
      </c>
      <c r="C89" s="11">
        <f t="shared" si="6"/>
        <v>6.9806032291014156E-7</v>
      </c>
      <c r="D89" s="10">
        <f t="shared" si="7"/>
        <v>22.014030343294223</v>
      </c>
      <c r="E89" s="11">
        <f>E$3*(1/(B$3*D$3))^0.5*((A$7-A89^2)^0.5-(A$7-F$3^2)^0.5-(A$7^0.5*LN((F$3/A89)*((A$7^0.5+(A$7-A89^2)^0.5)/(A$7^0.5+(A$7-F$3^2)^0.5)))))</f>
        <v>4948531519.3467579</v>
      </c>
      <c r="F89" s="10">
        <f t="shared" si="8"/>
        <v>156.91690510358822</v>
      </c>
      <c r="G89" s="12"/>
      <c r="H89" s="13"/>
      <c r="I89" s="12"/>
    </row>
    <row r="90" spans="1:9" x14ac:dyDescent="0.25">
      <c r="A90">
        <f t="shared" si="9"/>
        <v>790</v>
      </c>
      <c r="B90" s="10">
        <f t="shared" si="5"/>
        <v>50.592475270868945</v>
      </c>
      <c r="C90" s="11">
        <f t="shared" si="6"/>
        <v>7.0735351546292069E-7</v>
      </c>
      <c r="D90" s="10">
        <f t="shared" si="7"/>
        <v>22.307100463638669</v>
      </c>
      <c r="E90" s="11">
        <f>E$3*(1/(B$3*D$3))^0.5*((A$7-A90^2)^0.5-(A$7-F$3^2)^0.5-(A$7^0.5*LN((F$3/A90)*((A$7^0.5+(A$7-A90^2)^0.5)/(A$7^0.5+(A$7-F$3^2)^0.5)))))</f>
        <v>4962762433.4690056</v>
      </c>
      <c r="F90" s="10">
        <f t="shared" si="8"/>
        <v>157.36816443014351</v>
      </c>
      <c r="G90" s="12"/>
      <c r="H90" s="13"/>
      <c r="I90" s="12"/>
    </row>
    <row r="91" spans="1:9" x14ac:dyDescent="0.25">
      <c r="A91">
        <f t="shared" si="9"/>
        <v>800</v>
      </c>
      <c r="B91" s="10">
        <f t="shared" si="5"/>
        <v>50.567555068153887</v>
      </c>
      <c r="C91" s="11">
        <f t="shared" si="6"/>
        <v>7.1666036094322407E-7</v>
      </c>
      <c r="D91" s="10">
        <f t="shared" si="7"/>
        <v>22.600601142705514</v>
      </c>
      <c r="E91" s="11">
        <f>E$3*(1/(B$3*D$3))^0.5*((A$7-A91^2)^0.5-(A$7-F$3^2)^0.5-(A$7^0.5*LN((F$3/A91)*((A$7^0.5+(A$7-A91^2)^0.5)/(A$7^0.5+(A$7-F$3^2)^0.5)))))</f>
        <v>4976807463.0181332</v>
      </c>
      <c r="F91" s="10">
        <f t="shared" si="8"/>
        <v>157.81352939555217</v>
      </c>
      <c r="G91" s="12"/>
      <c r="H91" s="13"/>
      <c r="I91" s="12"/>
    </row>
    <row r="92" spans="1:9" x14ac:dyDescent="0.25">
      <c r="A92">
        <f t="shared" si="9"/>
        <v>810</v>
      </c>
      <c r="B92" s="10">
        <f t="shared" si="5"/>
        <v>50.542308883905207</v>
      </c>
      <c r="C92" s="11">
        <f t="shared" si="6"/>
        <v>7.2598106627423056E-7</v>
      </c>
      <c r="D92" s="10">
        <f t="shared" si="7"/>
        <v>22.894538906024138</v>
      </c>
      <c r="E92" s="11">
        <f>E$3*(1/(B$3*D$3))^0.5*((A$7-A92^2)^0.5-(A$7-F$3^2)^0.5-(A$7^0.5*LN((F$3/A92)*((A$7^0.5+(A$7-A92^2)^0.5)/(A$7^0.5+(A$7-F$3^2)^0.5)))))</f>
        <v>4990671137.095027</v>
      </c>
      <c r="F92" s="10">
        <f t="shared" si="8"/>
        <v>158.25314361666119</v>
      </c>
      <c r="G92" s="12"/>
      <c r="H92" s="13"/>
      <c r="I92" s="12"/>
    </row>
    <row r="93" spans="1:9" x14ac:dyDescent="0.25">
      <c r="A93">
        <f t="shared" si="9"/>
        <v>820</v>
      </c>
      <c r="B93" s="10">
        <f t="shared" si="5"/>
        <v>50.51673622938646</v>
      </c>
      <c r="C93" s="11">
        <f t="shared" si="6"/>
        <v>7.3531583978757096E-7</v>
      </c>
      <c r="D93" s="10">
        <f t="shared" si="7"/>
        <v>23.188920323540838</v>
      </c>
      <c r="E93" s="11">
        <f>E$3*(1/(B$3*D$3))^0.5*((A$7-A93^2)^0.5-(A$7-F$3^2)^0.5-(A$7^0.5*LN((F$3/A93)*((A$7^0.5+(A$7-A93^2)^0.5)/(A$7^0.5+(A$7-F$3^2)^0.5)))))</f>
        <v>5004357817.9452791</v>
      </c>
      <c r="F93" s="10">
        <f t="shared" si="8"/>
        <v>158.68714541937084</v>
      </c>
      <c r="G93" s="12"/>
      <c r="H93" s="13"/>
      <c r="I93" s="12"/>
    </row>
    <row r="94" spans="1:9" x14ac:dyDescent="0.25">
      <c r="A94">
        <f t="shared" si="9"/>
        <v>830</v>
      </c>
      <c r="B94" s="10">
        <f t="shared" si="5"/>
        <v>50.490836608544583</v>
      </c>
      <c r="C94" s="11">
        <f t="shared" si="6"/>
        <v>7.4466489124910154E-7</v>
      </c>
      <c r="D94" s="10">
        <f t="shared" si="7"/>
        <v>23.483752010431665</v>
      </c>
      <c r="E94" s="11">
        <f>E$3*(1/(B$3*D$3))^0.5*((A$7-A94^2)^0.5-(A$7-F$3^2)^0.5-(A$7^0.5*LN((F$3/A94)*((A$7^0.5+(A$7-A94^2)^0.5)/(A$7^0.5+(A$7-F$3^2)^0.5)))))</f>
        <v>5017871709.0476961</v>
      </c>
      <c r="F94" s="10">
        <f t="shared" si="8"/>
        <v>159.11566809511973</v>
      </c>
      <c r="G94" s="12"/>
      <c r="H94" s="13"/>
      <c r="I94" s="12"/>
    </row>
    <row r="95" spans="1:9" x14ac:dyDescent="0.25">
      <c r="A95">
        <f t="shared" si="9"/>
        <v>840</v>
      </c>
      <c r="B95" s="10">
        <f t="shared" si="5"/>
        <v>50.464609517959232</v>
      </c>
      <c r="C95" s="11">
        <f t="shared" si="6"/>
        <v>7.5402843188503689E-7</v>
      </c>
      <c r="D95" s="10">
        <f t="shared" si="7"/>
        <v>23.779040627926523</v>
      </c>
      <c r="E95" s="11">
        <f>E$3*(1/(B$3*D$3))^0.5*((A$7-A95^2)^0.5-(A$7-F$3^2)^0.5-(A$7^0.5*LN((F$3/A95)*((A$7^0.5+(A$7-A95^2)^0.5)/(A$7^0.5+(A$7-F$3^2)^0.5)))))</f>
        <v>5031216862.7184229</v>
      </c>
      <c r="F95" s="10">
        <f t="shared" si="8"/>
        <v>159.53884014200986</v>
      </c>
      <c r="G95" s="12"/>
      <c r="H95" s="13"/>
      <c r="I95" s="12"/>
    </row>
    <row r="96" spans="1:9" x14ac:dyDescent="0.25">
      <c r="A96">
        <f t="shared" si="9"/>
        <v>850</v>
      </c>
      <c r="B96" s="10">
        <f t="shared" si="5"/>
        <v>50.438054446791199</v>
      </c>
      <c r="C96" s="11">
        <f t="shared" si="6"/>
        <v>7.6340667440844589E-7</v>
      </c>
      <c r="D96" s="10">
        <f t="shared" si="7"/>
        <v>24.074792884144749</v>
      </c>
      <c r="E96" s="11">
        <f>E$3*(1/(B$3*D$3))^0.5*((A$7-A96^2)^0.5-(A$7-F$3^2)^0.5-(A$7^0.5*LN((F$3/A96)*((A$7^0.5+(A$7-A96^2)^0.5)/(A$7^0.5+(A$7-F$3^2)^0.5)))))</f>
        <v>5044397187.2650623</v>
      </c>
      <c r="F96" s="10">
        <f t="shared" si="8"/>
        <v>159.95678549166229</v>
      </c>
      <c r="G96" s="12"/>
      <c r="H96" s="13"/>
      <c r="I96" s="12"/>
    </row>
    <row r="97" spans="1:9" x14ac:dyDescent="0.25">
      <c r="A97">
        <f t="shared" si="9"/>
        <v>860</v>
      </c>
      <c r="B97" s="10">
        <f t="shared" si="5"/>
        <v>50.411170876729905</v>
      </c>
      <c r="C97" s="11">
        <f t="shared" si="6"/>
        <v>7.7279983304612387E-7</v>
      </c>
      <c r="D97" s="10">
        <f t="shared" si="7"/>
        <v>24.371015534942561</v>
      </c>
      <c r="E97" s="11">
        <f>E$3*(1/(B$3*D$3))^0.5*((A$7-A97^2)^0.5-(A$7-F$3^2)^0.5-(A$7^0.5*LN((F$3/A97)*((A$7^0.5+(A$7-A97^2)^0.5)/(A$7^0.5+(A$7-F$3^2)^0.5)))))</f>
        <v>5057416453.7223883</v>
      </c>
      <c r="F97" s="10">
        <f t="shared" si="8"/>
        <v>160.3696237228053</v>
      </c>
      <c r="G97" s="12"/>
      <c r="H97" s="13"/>
      <c r="I97" s="12"/>
    </row>
    <row r="98" spans="1:9" x14ac:dyDescent="0.25">
      <c r="A98">
        <f t="shared" si="9"/>
        <v>870</v>
      </c>
      <c r="B98" s="10">
        <f t="shared" si="5"/>
        <v>50.383958281939954</v>
      </c>
      <c r="C98" s="11">
        <f t="shared" si="6"/>
        <v>7.8220812356584345E-7</v>
      </c>
      <c r="D98" s="10">
        <f t="shared" si="7"/>
        <v>24.667715384772439</v>
      </c>
      <c r="E98" s="11">
        <f>E$3*(1/(B$3*D$3))^0.5*((A$7-A98^2)^0.5-(A$7-F$3^2)^0.5-(A$7^0.5*LN((F$3/A98)*((A$7^0.5+(A$7-A98^2)^0.5)/(A$7^0.5+(A$7-F$3^2)^0.5)))))</f>
        <v>5070278302.1986752</v>
      </c>
      <c r="F98" s="10">
        <f t="shared" si="8"/>
        <v>160.77747026251507</v>
      </c>
      <c r="G98" s="12"/>
      <c r="H98" s="13"/>
      <c r="I98" s="12"/>
    </row>
    <row r="99" spans="1:9" x14ac:dyDescent="0.25">
      <c r="A99">
        <f t="shared" si="9"/>
        <v>880</v>
      </c>
      <c r="B99" s="10">
        <f t="shared" si="5"/>
        <v>50.356416129006703</v>
      </c>
      <c r="C99" s="11">
        <f t="shared" si="6"/>
        <v>7.9163176330399842E-7</v>
      </c>
      <c r="D99" s="10">
        <f t="shared" si="7"/>
        <v>24.964899287554896</v>
      </c>
      <c r="E99" s="11">
        <f>E$3*(1/(B$3*D$3))^0.5*((A$7-A99^2)^0.5-(A$7-F$3^2)^0.5-(A$7^0.5*LN((F$3/A99)*((A$7^0.5+(A$7-A99^2)^0.5)/(A$7^0.5+(A$7-F$3^2)^0.5)))))</f>
        <v>5082986247.8593349</v>
      </c>
      <c r="F99" s="10">
        <f t="shared" si="8"/>
        <v>161.18043657595558</v>
      </c>
      <c r="G99" s="12"/>
      <c r="H99" s="13"/>
      <c r="I99" s="12"/>
    </row>
    <row r="100" spans="1:9" x14ac:dyDescent="0.25">
      <c r="A100">
        <f t="shared" si="9"/>
        <v>890</v>
      </c>
      <c r="B100" s="10">
        <f t="shared" si="5"/>
        <v>50.328543876880872</v>
      </c>
      <c r="C100" s="11">
        <f t="shared" si="6"/>
        <v>8.010709711936458E-7</v>
      </c>
      <c r="D100" s="10">
        <f t="shared" si="7"/>
        <v>25.262574147562812</v>
      </c>
      <c r="E100" s="11">
        <f>E$3*(1/(B$3*D$3))^0.5*((A$7-A100^2)^0.5-(A$7-F$3^2)^0.5-(A$7^0.5*LN((F$3/A100)*((A$7^0.5+(A$7-A100^2)^0.5)/(A$7^0.5+(A$7-F$3^2)^0.5)))))</f>
        <v>5095543686.5724602</v>
      </c>
      <c r="F100" s="10">
        <f t="shared" si="8"/>
        <v>161.57863034539764</v>
      </c>
      <c r="G100" s="12"/>
      <c r="H100" s="13"/>
      <c r="I100" s="12"/>
    </row>
    <row r="101" spans="1:9" x14ac:dyDescent="0.25">
      <c r="A101">
        <f t="shared" si="9"/>
        <v>900</v>
      </c>
      <c r="B101" s="10">
        <f t="shared" si="5"/>
        <v>50.300340976822177</v>
      </c>
      <c r="C101" s="11">
        <f t="shared" si="6"/>
        <v>8.105259677929558E-7</v>
      </c>
      <c r="D101" s="10">
        <f t="shared" si="7"/>
        <v>25.560746920318653</v>
      </c>
      <c r="E101" s="11">
        <f>E$3*(1/(B$3*D$3))^0.5*((A$7-A101^2)^0.5-(A$7-F$3^2)^0.5-(A$7^0.5*LN((F$3/A101)*((A$7^0.5+(A$7-A101^2)^0.5)/(A$7^0.5+(A$7-F$3^2)^0.5)))))</f>
        <v>5107953900.2389431</v>
      </c>
      <c r="F101" s="10">
        <f t="shared" si="8"/>
        <v>161.97215563923589</v>
      </c>
      <c r="G101" s="12"/>
      <c r="H101" s="13"/>
      <c r="I101" s="12"/>
    </row>
    <row r="102" spans="1:9" x14ac:dyDescent="0.25">
      <c r="A102">
        <f t="shared" si="9"/>
        <v>910</v>
      </c>
      <c r="B102" s="10">
        <f t="shared" si="5"/>
        <v>50.271806872341934</v>
      </c>
      <c r="C102" s="11">
        <f t="shared" si="6"/>
        <v>8.1999697531407995E-7</v>
      </c>
      <c r="D102" s="10">
        <f t="shared" si="7"/>
        <v>25.859424613504824</v>
      </c>
      <c r="E102" s="11">
        <f>E$3*(1/(B$3*D$3))^0.5*((A$7-A102^2)^0.5-(A$7-F$3^2)^0.5-(A$7^0.5*LN((F$3/A102)*((A$7^0.5+(A$7-A102^2)^0.5)/(A$7^0.5+(A$7-F$3^2)^0.5)))))</f>
        <v>5120220061.8280792</v>
      </c>
      <c r="F102" s="10">
        <f t="shared" si="8"/>
        <v>162.36111307166664</v>
      </c>
      <c r="G102" s="12"/>
      <c r="H102" s="13"/>
      <c r="I102" s="12"/>
    </row>
    <row r="103" spans="1:9" x14ac:dyDescent="0.25">
      <c r="A103">
        <f t="shared" si="9"/>
        <v>920</v>
      </c>
      <c r="B103" s="10">
        <f t="shared" si="5"/>
        <v>50.242940999144658</v>
      </c>
      <c r="C103" s="11">
        <f t="shared" si="6"/>
        <v>8.294842176524449E-7</v>
      </c>
      <c r="D103" s="10">
        <f t="shared" si="7"/>
        <v>26.158614287887506</v>
      </c>
      <c r="E103" s="11">
        <f>E$3*(1/(B$3*D$3))^0.5*((A$7-A103^2)^0.5-(A$7-F$3^2)^0.5-(A$7^0.5*LN((F$3/A103)*((A$7^0.5+(A$7-A103^2)^0.5)/(A$7^0.5+(A$7-F$3^2)^0.5)))))</f>
        <v>5132345240.13797</v>
      </c>
      <c r="F103" s="10">
        <f t="shared" si="8"/>
        <v>162.74559995363933</v>
      </c>
      <c r="G103" s="12"/>
      <c r="H103" s="13"/>
      <c r="I103" s="12"/>
    </row>
    <row r="104" spans="1:9" x14ac:dyDescent="0.25">
      <c r="A104">
        <f t="shared" si="9"/>
        <v>930</v>
      </c>
      <c r="B104" s="10">
        <f t="shared" si="5"/>
        <v>50.213742785068639</v>
      </c>
      <c r="C104" s="11">
        <f t="shared" si="6"/>
        <v>8.3898792041648371E-7</v>
      </c>
      <c r="D104" s="10">
        <f t="shared" si="7"/>
        <v>26.45832305825423</v>
      </c>
      <c r="E104" s="11">
        <f>E$3*(1/(B$3*D$3))^0.5*((A$7-A104^2)^0.5-(A$7-F$3^2)^0.5-(A$7^0.5*LN((F$3/A104)*((A$7^0.5+(A$7-A104^2)^0.5)/(A$7^0.5+(A$7-F$3^2)^0.5)))))</f>
        <v>5144332404.2985802</v>
      </c>
      <c r="F104" s="10">
        <f t="shared" si="8"/>
        <v>163.12571043564751</v>
      </c>
      <c r="G104" s="12"/>
      <c r="H104" s="13"/>
      <c r="I104" s="12"/>
    </row>
    <row r="105" spans="1:9" x14ac:dyDescent="0.25">
      <c r="A105">
        <f t="shared" si="9"/>
        <v>940</v>
      </c>
      <c r="B105" s="10">
        <f t="shared" si="5"/>
        <v>50.18421165002546</v>
      </c>
      <c r="C105" s="11">
        <f t="shared" si="6"/>
        <v>8.485083109578117E-7</v>
      </c>
      <c r="D105" s="10">
        <f t="shared" si="7"/>
        <v>26.758558094365551</v>
      </c>
      <c r="E105" s="11">
        <f>E$3*(1/(B$3*D$3))^0.5*((A$7-A105^2)^0.5-(A$7-F$3^2)^0.5-(A$7^0.5*LN((F$3/A105)*((A$7^0.5+(A$7-A105^2)^0.5)/(A$7^0.5+(A$7-F$3^2)^0.5)))))</f>
        <v>5156184428.0339489</v>
      </c>
      <c r="F105" s="10">
        <f t="shared" si="8"/>
        <v>163.50153564288271</v>
      </c>
      <c r="G105" s="12"/>
      <c r="H105" s="13"/>
      <c r="I105" s="12"/>
    </row>
    <row r="106" spans="1:9" x14ac:dyDescent="0.25">
      <c r="A106">
        <f t="shared" si="9"/>
        <v>950</v>
      </c>
      <c r="B106" s="10">
        <f t="shared" si="5"/>
        <v>50.154347005938433</v>
      </c>
      <c r="C106" s="11">
        <f t="shared" si="6"/>
        <v>8.5804561840186046E-7</v>
      </c>
      <c r="D106" s="10">
        <f t="shared" si="7"/>
        <v>27.05932662192107</v>
      </c>
      <c r="E106" s="11">
        <f>E$3*(1/(B$3*D$3))^0.5*((A$7-A106^2)^0.5-(A$7-F$3^2)^0.5-(A$7^0.5*LN((F$3/A106)*((A$7^0.5+(A$7-A106^2)^0.5)/(A$7^0.5+(A$7-F$3^2)^0.5)))))</f>
        <v>5167904093.6988831</v>
      </c>
      <c r="F106" s="10">
        <f t="shared" si="8"/>
        <v>163.87316380323702</v>
      </c>
      <c r="G106" s="12"/>
      <c r="H106" s="13"/>
      <c r="I106" s="12"/>
    </row>
    <row r="107" spans="1:9" x14ac:dyDescent="0.25">
      <c r="A107">
        <f t="shared" si="9"/>
        <v>960</v>
      </c>
      <c r="B107" s="10">
        <f t="shared" si="5"/>
        <v>50.124148256679995</v>
      </c>
      <c r="C107" s="11">
        <f t="shared" si="6"/>
        <v>8.6760007367897506E-7</v>
      </c>
      <c r="D107" s="10">
        <f t="shared" si="7"/>
        <v>27.360635923540155</v>
      </c>
      <c r="E107" s="11">
        <f>E$3*(1/(B$3*D$3))^0.5*((A$7-A107^2)^0.5-(A$7-F$3^2)^0.5-(A$7^0.5*LN((F$3/A107)*((A$7^0.5+(A$7-A107^2)^0.5)/(A$7^0.5+(A$7-F$3^2)^0.5)))))</f>
        <v>5179494096.1042509</v>
      </c>
      <c r="F107" s="10">
        <f t="shared" si="8"/>
        <v>164.24068036860257</v>
      </c>
      <c r="G107" s="12"/>
      <c r="H107" s="13"/>
      <c r="I107" s="12"/>
    </row>
    <row r="108" spans="1:9" x14ac:dyDescent="0.25">
      <c r="A108">
        <f t="shared" si="9"/>
        <v>970</v>
      </c>
      <c r="B108" s="10">
        <f t="shared" si="5"/>
        <v>50.093614798007962</v>
      </c>
      <c r="C108" s="11">
        <f t="shared" si="6"/>
        <v>8.7717190955599169E-7</v>
      </c>
      <c r="D108" s="10">
        <f t="shared" si="7"/>
        <v>27.662493339757752</v>
      </c>
      <c r="E108" s="11">
        <f>E$3*(1/(B$3*D$3))^0.5*((A$7-A108^2)^0.5-(A$7-F$3^2)^0.5-(A$7^0.5*LN((F$3/A108)*((A$7^0.5+(A$7-A108^2)^0.5)/(A$7^0.5+(A$7-F$3^2)^0.5)))))</f>
        <v>5190957046.1440802</v>
      </c>
      <c r="F108" s="10">
        <f t="shared" si="8"/>
        <v>164.60416812988586</v>
      </c>
      <c r="G108" s="12"/>
      <c r="H108" s="13"/>
      <c r="I108" s="12"/>
    </row>
    <row r="109" spans="1:9" x14ac:dyDescent="0.25">
      <c r="A109">
        <f t="shared" si="9"/>
        <v>980</v>
      </c>
      <c r="B109" s="10">
        <f t="shared" si="5"/>
        <v>50.062746017500736</v>
      </c>
      <c r="C109" s="11">
        <f t="shared" si="6"/>
        <v>8.8676136066829909E-7</v>
      </c>
      <c r="D109" s="10">
        <f t="shared" si="7"/>
        <v>27.964906270035481</v>
      </c>
      <c r="E109" s="11">
        <f>E$3*(1/(B$3*D$3))^0.5*((A$7-A109^2)^0.5-(A$7-F$3^2)^0.5-(A$7^0.5*LN((F$3/A109)*((A$7^0.5+(A$7-A109^2)^0.5)/(A$7^0.5+(A$7-F$3^2)^0.5)))))</f>
        <v>5202295474.2365913</v>
      </c>
      <c r="F109" s="10">
        <f t="shared" si="8"/>
        <v>164.96370732612226</v>
      </c>
      <c r="G109" s="12"/>
      <c r="H109" s="13"/>
      <c r="I109" s="12"/>
    </row>
    <row r="110" spans="1:9" x14ac:dyDescent="0.25">
      <c r="A110">
        <f t="shared" si="9"/>
        <v>990</v>
      </c>
      <c r="B110" s="10">
        <f t="shared" si="5"/>
        <v>50.031541294491262</v>
      </c>
      <c r="C110" s="11">
        <f t="shared" si="6"/>
        <v>8.9636866355240126E-7</v>
      </c>
      <c r="D110" s="10">
        <f t="shared" si="7"/>
        <v>28.267882173788529</v>
      </c>
      <c r="E110" s="11">
        <f>E$3*(1/(B$3*D$3))^0.5*((A$7-A110^2)^0.5-(A$7-F$3^2)^0.5-(A$7^0.5*LN((F$3/A110)*((A$7^0.5+(A$7-A110^2)^0.5)/(A$7^0.5+(A$7-F$3^2)^0.5)))))</f>
        <v>5213511833.5905695</v>
      </c>
      <c r="F110" s="10">
        <f t="shared" si="8"/>
        <v>165.31937574805204</v>
      </c>
      <c r="G110" s="12"/>
      <c r="H110" s="13"/>
      <c r="I110" s="12"/>
    </row>
    <row r="111" spans="1:9" x14ac:dyDescent="0.25">
      <c r="A111">
        <f t="shared" si="9"/>
        <v>1000</v>
      </c>
      <c r="B111" s="10">
        <f t="shared" si="5"/>
        <v>50</v>
      </c>
      <c r="C111" s="11">
        <f t="shared" si="6"/>
        <v>9.0599405667898809E-7</v>
      </c>
      <c r="D111" s="10">
        <f t="shared" si="7"/>
        <v>28.571428571428569</v>
      </c>
      <c r="E111" s="11">
        <f>E$3*(1/(B$3*D$3))^0.5*((A$7-A111^2)^0.5-(A$7-F$3^2)^0.5-(A$7^0.5*LN((F$3/A111)*((A$7^0.5+(A$7-A111^2)^0.5)/(A$7^0.5+(A$7-F$3^2)^0.5)))))</f>
        <v>5224608503.3075466</v>
      </c>
      <c r="F111" s="10">
        <f t="shared" si="8"/>
        <v>165.67124883648992</v>
      </c>
      <c r="G111" s="12"/>
      <c r="H111" s="13"/>
      <c r="I111" s="12"/>
    </row>
    <row r="112" spans="1:9" x14ac:dyDescent="0.25">
      <c r="A112">
        <f t="shared" si="9"/>
        <v>1010</v>
      </c>
      <c r="B112" s="10">
        <f t="shared" ref="B112:B131" si="10">((B$3/D$3)*(C$3^2-A112^2)+G$3^2)^0.5</f>
        <v>49.968121496666569</v>
      </c>
      <c r="C112" s="11">
        <f t="shared" ref="C112:C131" si="11">(1/E$3)*(B$3*A112)/B112</f>
        <v>9.1563778048652715E-7</v>
      </c>
      <c r="D112" s="10">
        <f t="shared" ref="D112:D131" si="12">C112*86400*365</f>
        <v>28.875553045423121</v>
      </c>
      <c r="E112" s="11">
        <f>E$3*(1/(B$3*D$3))^0.5*((A$7-A112^2)^0.5-(A$7-F$3^2)^0.5-(A$7^0.5*LN((F$3/A112)*((A$7^0.5+(A$7-A112^2)^0.5)/(A$7^0.5+(A$7-F$3^2)^0.5)))))</f>
        <v>5235587791.3296413</v>
      </c>
      <c r="F112" s="10">
        <f t="shared" ref="F112:F131" si="13">E112/(365*86400)</f>
        <v>166.01939977580039</v>
      </c>
      <c r="G112" s="12"/>
      <c r="H112" s="13"/>
      <c r="I112" s="12"/>
    </row>
    <row r="113" spans="1:9" x14ac:dyDescent="0.25">
      <c r="A113">
        <f t="shared" si="9"/>
        <v>1020</v>
      </c>
      <c r="B113" s="10">
        <f t="shared" si="10"/>
        <v>49.935905138680319</v>
      </c>
      <c r="C113" s="11">
        <f t="shared" si="11"/>
        <v>9.2530007741538858E-7</v>
      </c>
      <c r="D113" s="10">
        <f t="shared" si="12"/>
        <v>29.180263241371694</v>
      </c>
      <c r="E113" s="11">
        <f>E$3*(1/(B$3*D$3))^0.5*((A$7-A113^2)^0.5-(A$7-F$3^2)^0.5-(A$7^0.5*LN((F$3/A113)*((A$7^0.5+(A$7-A113^2)^0.5)/(A$7^0.5+(A$7-F$3^2)^0.5)))))</f>
        <v>5246451937.2421513</v>
      </c>
      <c r="F113" s="10">
        <f t="shared" si="13"/>
        <v>166.36389958276735</v>
      </c>
      <c r="G113" s="12"/>
      <c r="H113" s="13"/>
      <c r="I113" s="12"/>
    </row>
    <row r="114" spans="1:9" x14ac:dyDescent="0.25">
      <c r="A114">
        <f t="shared" si="9"/>
        <v>1030</v>
      </c>
      <c r="B114" s="10">
        <f t="shared" si="10"/>
        <v>49.903350271709648</v>
      </c>
      <c r="C114" s="11">
        <f t="shared" si="11"/>
        <v>9.3498119194251442E-7</v>
      </c>
      <c r="D114" s="10">
        <f t="shared" si="12"/>
        <v>29.485566869099134</v>
      </c>
      <c r="E114" s="11">
        <f>E$3*(1/(B$3*D$3))^0.5*((A$7-A114^2)^0.5-(A$7-F$3^2)^0.5-(A$7^0.5*LN((F$3/A114)*((A$7^0.5+(A$7-A114^2)^0.5)/(A$7^0.5+(A$7-F$3^2)^0.5)))))</f>
        <v>5257203114.9394197</v>
      </c>
      <c r="F114" s="10">
        <f t="shared" si="13"/>
        <v>166.70481719112823</v>
      </c>
      <c r="G114" s="12"/>
      <c r="H114" s="13"/>
      <c r="I114" s="12"/>
    </row>
    <row r="115" spans="1:9" x14ac:dyDescent="0.25">
      <c r="A115">
        <f t="shared" si="9"/>
        <v>1040</v>
      </c>
      <c r="B115" s="10">
        <f t="shared" si="10"/>
        <v>49.870456232830115</v>
      </c>
      <c r="C115" s="11">
        <f t="shared" si="11"/>
        <v>9.4468137061664539E-7</v>
      </c>
      <c r="D115" s="10">
        <f t="shared" si="12"/>
        <v>29.791471703766529</v>
      </c>
      <c r="E115" s="11">
        <f>E$3*(1/(B$3*D$3))^0.5*((A$7-A115^2)^0.5-(A$7-F$3^2)^0.5-(A$7^0.5*LN((F$3/A115)*((A$7^0.5+(A$7-A115^2)^0.5)/(A$7^0.5+(A$7-F$3^2)^0.5)))))</f>
        <v>5267843435.1618929</v>
      </c>
      <c r="F115" s="10">
        <f t="shared" si="13"/>
        <v>167.04221953202349</v>
      </c>
      <c r="G115" s="12"/>
      <c r="H115" s="13"/>
      <c r="I115" s="12"/>
    </row>
    <row r="116" spans="1:9" x14ac:dyDescent="0.25">
      <c r="A116">
        <f t="shared" si="9"/>
        <v>1050</v>
      </c>
      <c r="B116" s="10">
        <f t="shared" si="10"/>
        <v>49.837222350451277</v>
      </c>
      <c r="C116" s="11">
        <f t="shared" si="11"/>
        <v>9.5440086209411666E-7</v>
      </c>
      <c r="D116" s="10">
        <f t="shared" si="12"/>
        <v>30.097985587000064</v>
      </c>
      <c r="E116" s="11">
        <f>E$3*(1/(B$3*D$3))^0.5*((A$7-A116^2)^0.5-(A$7-F$3^2)^0.5-(A$7^0.5*LN((F$3/A116)*((A$7^0.5+(A$7-A116^2)^0.5)/(A$7^0.5+(A$7-F$3^2)^0.5)))))</f>
        <v>5278374947.9117651</v>
      </c>
      <c r="F116" s="10">
        <f t="shared" si="13"/>
        <v>167.37617161059632</v>
      </c>
      <c r="G116" s="12"/>
      <c r="H116" s="13"/>
      <c r="I116" s="12"/>
    </row>
    <row r="117" spans="1:9" x14ac:dyDescent="0.25">
      <c r="A117">
        <f t="shared" si="9"/>
        <v>1060</v>
      </c>
      <c r="B117" s="10">
        <f t="shared" si="10"/>
        <v>49.803647944242336</v>
      </c>
      <c r="C117" s="11">
        <f t="shared" si="11"/>
        <v>9.6413991717523531E-7</v>
      </c>
      <c r="D117" s="10">
        <f t="shared" si="12"/>
        <v>30.405116428038223</v>
      </c>
      <c r="E117" s="11">
        <f>E$3*(1/(B$3*D$3))^0.5*((A$7-A117^2)^0.5-(A$7-F$3^2)^0.5-(A$7^0.5*LN((F$3/A117)*((A$7^0.5+(A$7-A117^2)^0.5)/(A$7^0.5+(A$7-F$3^2)^0.5)))))</f>
        <v>5288799644.7541103</v>
      </c>
      <c r="F117" s="10">
        <f t="shared" si="13"/>
        <v>167.70673657896089</v>
      </c>
      <c r="G117" s="12"/>
      <c r="H117" s="13"/>
      <c r="I117" s="12"/>
    </row>
    <row r="118" spans="1:9" x14ac:dyDescent="0.25">
      <c r="A118">
        <f t="shared" si="9"/>
        <v>1070</v>
      </c>
      <c r="B118" s="10">
        <f t="shared" si="10"/>
        <v>49.769732325056388</v>
      </c>
      <c r="C118" s="11">
        <f t="shared" si="11"/>
        <v>9.7389878884125507E-7</v>
      </c>
      <c r="D118" s="10">
        <f t="shared" si="12"/>
        <v>30.71287220489782</v>
      </c>
      <c r="E118" s="11">
        <f>E$3*(1/(B$3*D$3))^0.5*((A$7-A118^2)^0.5-(A$7-F$3^2)^0.5-(A$7^0.5*LN((F$3/A118)*((A$7^0.5+(A$7-A118^2)^0.5)/(A$7^0.5+(A$7-F$3^2)^0.5)))))</f>
        <v>5299119461.0099783</v>
      </c>
      <c r="F118" s="10">
        <f t="shared" si="13"/>
        <v>168.03397580574511</v>
      </c>
      <c r="G118" s="12"/>
      <c r="H118" s="13"/>
      <c r="I118" s="12"/>
    </row>
    <row r="119" spans="1:9" x14ac:dyDescent="0.25">
      <c r="A119">
        <f t="shared" si="9"/>
        <v>1080</v>
      </c>
      <c r="B119" s="10">
        <f t="shared" si="10"/>
        <v>49.735474794853502</v>
      </c>
      <c r="C119" s="11">
        <f t="shared" si="11"/>
        <v>9.8367773229195861E-7</v>
      </c>
      <c r="D119" s="10">
        <f t="shared" si="12"/>
        <v>31.021260965559208</v>
      </c>
      <c r="E119" s="11">
        <f>E$3*(1/(B$3*D$3))^0.5*((A$7-A119^2)^0.5-(A$7-F$3^2)^0.5-(A$7^0.5*LN((F$3/A119)*((A$7^0.5+(A$7-A119^2)^0.5)/(A$7^0.5+(A$7-F$3^2)^0.5)))))</f>
        <v>5309336277.8474436</v>
      </c>
      <c r="F119" s="10">
        <f t="shared" si="13"/>
        <v>168.35794894239737</v>
      </c>
      <c r="G119" s="12"/>
      <c r="H119" s="13"/>
      <c r="I119" s="12"/>
    </row>
    <row r="120" spans="1:9" x14ac:dyDescent="0.25">
      <c r="A120">
        <f t="shared" si="9"/>
        <v>1090</v>
      </c>
      <c r="B120" s="10">
        <f t="shared" si="10"/>
        <v>49.70087464662236</v>
      </c>
      <c r="C120" s="11">
        <f t="shared" si="11"/>
        <v>9.9347700498386425E-7</v>
      </c>
      <c r="D120" s="10">
        <f t="shared" si="12"/>
        <v>31.33029082917114</v>
      </c>
      <c r="E120" s="11">
        <f>E$3*(1/(B$3*D$3))^0.5*((A$7-A120^2)^0.5-(A$7-F$3^2)^0.5-(A$7^0.5*LN((F$3/A120)*((A$7^0.5+(A$7-A120^2)^0.5)/(A$7^0.5+(A$7-F$3^2)^0.5)))))</f>
        <v>5319451924.2762909</v>
      </c>
      <c r="F120" s="10">
        <f t="shared" si="13"/>
        <v>168.67871398643743</v>
      </c>
      <c r="G120" s="12"/>
      <c r="H120" s="13"/>
      <c r="I120" s="12"/>
    </row>
    <row r="121" spans="1:9" x14ac:dyDescent="0.25">
      <c r="A121">
        <f t="shared" si="9"/>
        <v>1100</v>
      </c>
      <c r="B121" s="10">
        <f t="shared" si="10"/>
        <v>49.665931164300616</v>
      </c>
      <c r="C121" s="11">
        <f t="shared" si="11"/>
        <v>1.0032968666690665E-6</v>
      </c>
      <c r="D121" s="10">
        <f t="shared" si="12"/>
        <v>31.639969987275684</v>
      </c>
      <c r="E121" s="11">
        <f>E$3*(1/(B$3*D$3))^0.5*((A$7-A121^2)^0.5-(A$7-F$3^2)^0.5-(A$7^0.5*LN((F$3/A121)*((A$7^0.5+(A$7-A121^2)^0.5)/(A$7^0.5+(A$7-F$3^2)^0.5)))))</f>
        <v>5329468179.0515842</v>
      </c>
      <c r="F121" s="10">
        <f t="shared" si="13"/>
        <v>168.99632734181839</v>
      </c>
      <c r="G121" s="12"/>
      <c r="H121" s="13"/>
      <c r="I121" s="12"/>
    </row>
    <row r="122" spans="1:9" x14ac:dyDescent="0.25">
      <c r="A122">
        <f t="shared" si="9"/>
        <v>1110</v>
      </c>
      <c r="B122" s="10">
        <f t="shared" si="10"/>
        <v>49.630643622693846</v>
      </c>
      <c r="C122" s="11">
        <f t="shared" si="11"/>
        <v>1.0131375794347318E-6</v>
      </c>
      <c r="D122" s="10">
        <f t="shared" si="12"/>
        <v>31.950306705053698</v>
      </c>
      <c r="E122" s="11">
        <f>E$3*(1/(B$3*D$3))^0.5*((A$7-A122^2)^0.5-(A$7-F$3^2)^0.5-(A$7^0.5*LN((F$3/A122)*((A$7^0.5+(A$7-A122^2)^0.5)/(A$7^0.5+(A$7-F$3^2)^0.5)))))</f>
        <v>5339386772.4910984</v>
      </c>
      <c r="F122" s="10">
        <f t="shared" si="13"/>
        <v>169.3108438765569</v>
      </c>
      <c r="G122" s="12"/>
      <c r="H122" s="13"/>
      <c r="I122" s="12"/>
    </row>
    <row r="123" spans="1:9" x14ac:dyDescent="0.25">
      <c r="A123">
        <f t="shared" si="9"/>
        <v>1120</v>
      </c>
      <c r="B123" s="10">
        <f t="shared" si="10"/>
        <v>49.59501128739312</v>
      </c>
      <c r="C123" s="11">
        <f t="shared" si="11"/>
        <v>1.0229994077432577E-6</v>
      </c>
      <c r="D123" s="10">
        <f t="shared" si="12"/>
        <v>32.261309322591373</v>
      </c>
      <c r="E123" s="11">
        <f>E$3*(1/(B$3*D$3))^0.5*((A$7-A123^2)^0.5-(A$7-F$3^2)^0.5-(A$7^0.5*LN((F$3/A123)*((A$7^0.5+(A$7-A123^2)^0.5)/(A$7^0.5+(A$7-F$3^2)^0.5)))))</f>
        <v>5349209388.2112103</v>
      </c>
      <c r="F123" s="10">
        <f t="shared" si="13"/>
        <v>169.6223169777781</v>
      </c>
      <c r="G123" s="12"/>
      <c r="H123" s="13"/>
      <c r="I123" s="12"/>
    </row>
    <row r="124" spans="1:9" x14ac:dyDescent="0.25">
      <c r="A124">
        <f t="shared" si="9"/>
        <v>1130</v>
      </c>
      <c r="B124" s="10">
        <f t="shared" si="10"/>
        <v>49.559033414691193</v>
      </c>
      <c r="C124" s="11">
        <f t="shared" si="11"/>
        <v>1.0328826184731148E-6</v>
      </c>
      <c r="D124" s="10">
        <f t="shared" si="12"/>
        <v>32.57298625616815</v>
      </c>
      <c r="E124" s="11">
        <f>E$3*(1/(B$3*D$3))^0.5*((A$7-A124^2)^0.5-(A$7-F$3^2)^0.5-(A$7^0.5*LN((F$3/A124)*((A$7^0.5+(A$7-A124^2)^0.5)/(A$7^0.5+(A$7-F$3^2)^0.5)))))</f>
        <v>5358937664.7856455</v>
      </c>
      <c r="F124" s="10">
        <f t="shared" si="13"/>
        <v>169.93079860431396</v>
      </c>
      <c r="G124" s="12"/>
      <c r="H124" s="13"/>
      <c r="I124" s="12"/>
    </row>
    <row r="125" spans="1:9" x14ac:dyDescent="0.25">
      <c r="A125">
        <f t="shared" si="9"/>
        <v>1140</v>
      </c>
      <c r="B125" s="10">
        <f t="shared" si="10"/>
        <v>49.52270925149714</v>
      </c>
      <c r="C125" s="11">
        <f t="shared" si="11"/>
        <v>1.0427874809603864E-6</v>
      </c>
      <c r="D125" s="10">
        <f t="shared" si="12"/>
        <v>32.885345999566745</v>
      </c>
      <c r="E125" s="11">
        <f>E$3*(1/(B$3*D$3))^0.5*((A$7-A125^2)^0.5-(A$7-F$3^2)^0.5-(A$7^0.5*LN((F$3/A125)*((A$7^0.5+(A$7-A125^2)^0.5)/(A$7^0.5+(A$7-F$3^2)^0.5)))))</f>
        <v>5368573197.3311119</v>
      </c>
      <c r="F125" s="10">
        <f t="shared" si="13"/>
        <v>170.23633933698352</v>
      </c>
      <c r="G125" s="12"/>
      <c r="H125" s="13"/>
      <c r="I125" s="12"/>
    </row>
    <row r="126" spans="1:9" x14ac:dyDescent="0.25">
      <c r="A126">
        <f t="shared" si="9"/>
        <v>1150</v>
      </c>
      <c r="B126" s="10">
        <f t="shared" si="10"/>
        <v>49.486038035249699</v>
      </c>
      <c r="C126" s="11">
        <f t="shared" si="11"/>
        <v>1.0527142670410181E-6</v>
      </c>
      <c r="D126" s="10">
        <f t="shared" si="12"/>
        <v>33.198397125405542</v>
      </c>
      <c r="E126" s="11">
        <f>E$3*(1/(B$3*D$3))^0.5*((A$7-A126^2)^0.5-(A$7-F$3^2)^0.5-(A$7^0.5*LN((F$3/A126)*((A$7^0.5+(A$7-A126^2)^0.5)/(A$7^0.5+(A$7-F$3^2)^0.5)))))</f>
        <v>5378117539.0236826</v>
      </c>
      <c r="F126" s="10">
        <f t="shared" si="13"/>
        <v>170.53898842667689</v>
      </c>
      <c r="G126" s="12"/>
      <c r="H126" s="13"/>
      <c r="I126" s="12"/>
    </row>
    <row r="127" spans="1:9" x14ac:dyDescent="0.25">
      <c r="A127">
        <f t="shared" si="9"/>
        <v>1160</v>
      </c>
      <c r="B127" s="10">
        <f t="shared" si="10"/>
        <v>49.449018993828936</v>
      </c>
      <c r="C127" s="11">
        <f t="shared" si="11"/>
        <v>1.0626632510937998E-6</v>
      </c>
      <c r="D127" s="10">
        <f t="shared" si="12"/>
        <v>33.512148286494067</v>
      </c>
      <c r="E127" s="11">
        <f>E$3*(1/(B$3*D$3))^0.5*((A$7-A127^2)^0.5-(A$7-F$3^2)^0.5-(A$7^0.5*LN((F$3/A127)*((A$7^0.5+(A$7-A127^2)^0.5)/(A$7^0.5+(A$7-F$3^2)^0.5)))))</f>
        <v>5387572202.5495119</v>
      </c>
      <c r="F127" s="10">
        <f t="shared" si="13"/>
        <v>170.83879384035743</v>
      </c>
      <c r="G127" s="12"/>
      <c r="H127" s="13"/>
      <c r="I127" s="12"/>
    </row>
    <row r="128" spans="1:9" x14ac:dyDescent="0.25">
      <c r="A128">
        <f t="shared" si="9"/>
        <v>1170</v>
      </c>
      <c r="B128" s="10">
        <f t="shared" si="10"/>
        <v>49.411651345466545</v>
      </c>
      <c r="C128" s="11">
        <f t="shared" si="11"/>
        <v>1.0726347100840932E-6</v>
      </c>
      <c r="D128" s="10">
        <f t="shared" si="12"/>
        <v>33.826608217211962</v>
      </c>
      <c r="E128" s="11">
        <f>E$3*(1/(B$3*D$3))^0.5*((A$7-A128^2)^0.5-(A$7-F$3^2)^0.5-(A$7^0.5*LN((F$3/A128)*((A$7^0.5+(A$7-A128^2)^0.5)/(A$7^0.5+(A$7-F$3^2)^0.5)))))</f>
        <v>5396938661.4932728</v>
      </c>
      <c r="F128" s="10">
        <f t="shared" si="13"/>
        <v>171.13580230508856</v>
      </c>
      <c r="G128" s="12"/>
      <c r="H128" s="13"/>
      <c r="I128" s="12"/>
    </row>
    <row r="129" spans="1:9" x14ac:dyDescent="0.25">
      <c r="A129">
        <f t="shared" si="9"/>
        <v>1180</v>
      </c>
      <c r="B129" s="10">
        <f t="shared" si="10"/>
        <v>49.373934298654525</v>
      </c>
      <c r="C129" s="11">
        <f t="shared" si="11"/>
        <v>1.0826289236083209E-6</v>
      </c>
      <c r="D129" s="10">
        <f t="shared" si="12"/>
        <v>34.141785734912006</v>
      </c>
      <c r="E129" s="11">
        <f>E$3*(1/(B$3*D$3))^0.5*((A$7-A129^2)^0.5-(A$7-F$3^2)^0.5-(A$7^0.5*LN((F$3/A129)*((A$7^0.5+(A$7-A129^2)^0.5)/(A$7^0.5+(A$7-F$3^2)^0.5)))))</f>
        <v>5406218351.6674919</v>
      </c>
      <c r="F129" s="10">
        <f t="shared" si="13"/>
        <v>171.43005935018684</v>
      </c>
      <c r="G129" s="12"/>
      <c r="H129" s="13"/>
      <c r="I129" s="12"/>
    </row>
    <row r="130" spans="1:9" x14ac:dyDescent="0.25">
      <c r="A130">
        <f t="shared" si="9"/>
        <v>1190</v>
      </c>
      <c r="B130" s="10">
        <f t="shared" si="10"/>
        <v>49.335867052052279</v>
      </c>
      <c r="C130" s="11">
        <f t="shared" si="11"/>
        <v>1.0926461739392372E-6</v>
      </c>
      <c r="D130" s="10">
        <f t="shared" si="12"/>
        <v>34.457689741347785</v>
      </c>
      <c r="E130" s="11">
        <f>E$3*(1/(B$3*D$3))^0.5*((A$7-A130^2)^0.5-(A$7-F$3^2)^0.5-(A$7^0.5*LN((F$3/A130)*((A$7^0.5+(A$7-A130^2)^0.5)/(A$7^0.5+(A$7-F$3^2)^0.5)))))</f>
        <v>5415412672.385767</v>
      </c>
      <c r="F130" s="10">
        <f t="shared" si="13"/>
        <v>171.72160934759535</v>
      </c>
      <c r="G130" s="12"/>
      <c r="H130" s="13"/>
      <c r="I130" s="12"/>
    </row>
    <row r="131" spans="1:9" x14ac:dyDescent="0.25">
      <c r="A131">
        <f t="shared" si="9"/>
        <v>1200</v>
      </c>
      <c r="B131" s="10">
        <f t="shared" si="10"/>
        <v>49.297448794392167</v>
      </c>
      <c r="C131" s="11">
        <f t="shared" si="11"/>
        <v>1.1026867460719989E-6</v>
      </c>
      <c r="D131" s="10">
        <f t="shared" si="12"/>
        <v>34.774329224126561</v>
      </c>
      <c r="E131" s="11">
        <f>E$3*(1/(B$3*D$3))^0.5*((A$7-A131^2)^0.5-(A$7-F$3^2)^0.5-(A$7^0.5*LN((F$3/A131)*((A$7^0.5+(A$7-A131^2)^0.5)/(A$7^0.5+(A$7-F$3^2)^0.5)))))</f>
        <v>5424522987.6827087</v>
      </c>
      <c r="F131" s="10">
        <f t="shared" si="13"/>
        <v>172.0104955505679</v>
      </c>
      <c r="G131" s="12"/>
      <c r="H131" s="13"/>
      <c r="I131" s="12"/>
    </row>
    <row r="132" spans="1:9" x14ac:dyDescent="0.25">
      <c r="A132">
        <v>1276</v>
      </c>
      <c r="B132" s="10">
        <f t="shared" ref="B132" si="14">((B$3/D$3)*(C$3^2-A132^2)+G$3^2)^0.5</f>
        <v>48.993911341655846</v>
      </c>
      <c r="C132" s="11">
        <f t="shared" ref="C132" si="15">(1/E$3)*(B$3*A132)/B132</f>
        <v>1.1797878396161929E-6</v>
      </c>
      <c r="D132" s="10">
        <f t="shared" ref="D132" si="16">C132*86400*365</f>
        <v>37.205789310136261</v>
      </c>
      <c r="E132" s="11">
        <f>E$3*(1/(B$3*D$3))^0.5*((A$7-A132^2)^0.5-(A$7-F$3^2)^0.5-(A$7^0.5*LN((F$3/A132)*((A$7^0.5+(A$7-A132^2)^0.5)/(A$7^0.5+(A$7-F$3^2)^0.5)))))</f>
        <v>5491149674.3382473</v>
      </c>
      <c r="F132" s="10">
        <f t="shared" ref="F132" si="17">E132/(365*86400)</f>
        <v>174.12321392498248</v>
      </c>
      <c r="G132" s="12"/>
      <c r="H132" s="13"/>
      <c r="I132" s="1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</vt:vector>
  </HeadingPairs>
  <TitlesOfParts>
    <vt:vector size="4" baseType="lpstr">
      <vt:lpstr>Data</vt:lpstr>
      <vt:lpstr>GW TT xi=10</vt:lpstr>
      <vt:lpstr>GW velocity</vt:lpstr>
      <vt:lpstr>Freshwater thickness hI</vt:lpstr>
    </vt:vector>
  </TitlesOfParts>
  <Company>UQAC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Chesnaux</dc:creator>
  <cp:lastModifiedBy>Claire Tiedeman</cp:lastModifiedBy>
  <dcterms:created xsi:type="dcterms:W3CDTF">2025-05-11T14:40:51Z</dcterms:created>
  <dcterms:modified xsi:type="dcterms:W3CDTF">2026-04-22T19:58:44Z</dcterms:modified>
</cp:coreProperties>
</file>