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tie\OneDrive\Documents\Claire\GW_Project\1_InlandCoastalDepuitAquifers\SpreadsheetsWithParamsForSection7\"/>
    </mc:Choice>
  </mc:AlternateContent>
  <xr:revisionPtr revIDLastSave="0" documentId="13_ncr:1_{D5A2E27D-7FCA-4A56-9B69-1DDF54FDEDDA}" xr6:coauthVersionLast="47" xr6:coauthVersionMax="47" xr10:uidLastSave="{00000000-0000-0000-0000-000000000000}"/>
  <bookViews>
    <workbookView xWindow="3120" yWindow="3120" windowWidth="18525" windowHeight="17160" activeTab="3" xr2:uid="{90F071C8-FCC5-4798-A724-63DEB45A5ED4}"/>
  </bookViews>
  <sheets>
    <sheet name="GW TT xi or ri=10 m" sheetId="4" r:id="rId1"/>
    <sheet name="GW velocity" sheetId="3" r:id="rId2"/>
    <sheet name="Freshwater lens thickness" sheetId="2" r:id="rId3"/>
    <sheet name="Data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1" i="1" s="1"/>
  <c r="A112" i="1" s="1"/>
  <c r="G3" i="1" l="1"/>
  <c r="B3" i="1"/>
  <c r="B111" i="1" l="1"/>
  <c r="B112" i="1"/>
  <c r="C110" i="1"/>
  <c r="C111" i="1"/>
  <c r="B110" i="1"/>
  <c r="C112" i="1"/>
  <c r="D110" i="1"/>
  <c r="E110" i="1" s="1"/>
  <c r="D111" i="1"/>
  <c r="J110" i="1"/>
  <c r="K110" i="1" s="1"/>
  <c r="H110" i="1"/>
  <c r="I110" i="1" s="1"/>
  <c r="F110" i="1"/>
  <c r="G110" i="1" s="1"/>
  <c r="B7" i="1"/>
  <c r="E7" i="1" s="1"/>
  <c r="F7" i="1" s="1"/>
  <c r="A7" i="1"/>
  <c r="C7" i="1" s="1"/>
  <c r="J12" i="1"/>
  <c r="J24" i="1"/>
  <c r="J36" i="1"/>
  <c r="J48" i="1"/>
  <c r="J60" i="1"/>
  <c r="J72" i="1"/>
  <c r="J84" i="1"/>
  <c r="J96" i="1"/>
  <c r="J108" i="1"/>
  <c r="H18" i="1"/>
  <c r="I18" i="1" s="1"/>
  <c r="H30" i="1"/>
  <c r="I30" i="1" s="1"/>
  <c r="H42" i="1"/>
  <c r="I42" i="1" s="1"/>
  <c r="H54" i="1"/>
  <c r="I54" i="1" s="1"/>
  <c r="H66" i="1"/>
  <c r="I66" i="1" s="1"/>
  <c r="H78" i="1"/>
  <c r="I78" i="1" s="1"/>
  <c r="H90" i="1"/>
  <c r="I90" i="1" s="1"/>
  <c r="H102" i="1"/>
  <c r="I102" i="1" s="1"/>
  <c r="J13" i="1"/>
  <c r="J25" i="1"/>
  <c r="J37" i="1"/>
  <c r="J49" i="1"/>
  <c r="J61" i="1"/>
  <c r="J73" i="1"/>
  <c r="J85" i="1"/>
  <c r="J97" i="1"/>
  <c r="J109" i="1"/>
  <c r="H19" i="1"/>
  <c r="I19" i="1" s="1"/>
  <c r="H31" i="1"/>
  <c r="I31" i="1" s="1"/>
  <c r="H43" i="1"/>
  <c r="I43" i="1" s="1"/>
  <c r="H55" i="1"/>
  <c r="I55" i="1" s="1"/>
  <c r="H67" i="1"/>
  <c r="I67" i="1" s="1"/>
  <c r="H79" i="1"/>
  <c r="I79" i="1" s="1"/>
  <c r="H91" i="1"/>
  <c r="I91" i="1" s="1"/>
  <c r="H103" i="1"/>
  <c r="I103" i="1" s="1"/>
  <c r="J14" i="1"/>
  <c r="J26" i="1"/>
  <c r="J38" i="1"/>
  <c r="J50" i="1"/>
  <c r="J62" i="1"/>
  <c r="J74" i="1"/>
  <c r="J86" i="1"/>
  <c r="J98" i="1"/>
  <c r="J111" i="1"/>
  <c r="H20" i="1"/>
  <c r="I20" i="1" s="1"/>
  <c r="H32" i="1"/>
  <c r="I32" i="1" s="1"/>
  <c r="H44" i="1"/>
  <c r="I44" i="1" s="1"/>
  <c r="H56" i="1"/>
  <c r="I56" i="1" s="1"/>
  <c r="H68" i="1"/>
  <c r="I68" i="1" s="1"/>
  <c r="H80" i="1"/>
  <c r="I80" i="1" s="1"/>
  <c r="H92" i="1"/>
  <c r="I92" i="1" s="1"/>
  <c r="H104" i="1"/>
  <c r="I104" i="1" s="1"/>
  <c r="J15" i="1"/>
  <c r="J27" i="1"/>
  <c r="J39" i="1"/>
  <c r="J51" i="1"/>
  <c r="J63" i="1"/>
  <c r="J75" i="1"/>
  <c r="J87" i="1"/>
  <c r="J99" i="1"/>
  <c r="J112" i="1"/>
  <c r="H21" i="1"/>
  <c r="I21" i="1" s="1"/>
  <c r="H33" i="1"/>
  <c r="I33" i="1" s="1"/>
  <c r="H45" i="1"/>
  <c r="I45" i="1" s="1"/>
  <c r="H93" i="1"/>
  <c r="I93" i="1" s="1"/>
  <c r="J16" i="1"/>
  <c r="J28" i="1"/>
  <c r="J40" i="1"/>
  <c r="J52" i="1"/>
  <c r="J64" i="1"/>
  <c r="J76" i="1"/>
  <c r="J88" i="1"/>
  <c r="J100" i="1"/>
  <c r="H22" i="1"/>
  <c r="I22" i="1" s="1"/>
  <c r="H34" i="1"/>
  <c r="I34" i="1" s="1"/>
  <c r="H46" i="1"/>
  <c r="I46" i="1" s="1"/>
  <c r="H58" i="1"/>
  <c r="I58" i="1" s="1"/>
  <c r="H70" i="1"/>
  <c r="I70" i="1" s="1"/>
  <c r="H82" i="1"/>
  <c r="I82" i="1" s="1"/>
  <c r="H94" i="1"/>
  <c r="I94" i="1" s="1"/>
  <c r="H106" i="1"/>
  <c r="I106" i="1" s="1"/>
  <c r="J17" i="1"/>
  <c r="J29" i="1"/>
  <c r="J41" i="1"/>
  <c r="J53" i="1"/>
  <c r="J65" i="1"/>
  <c r="J77" i="1"/>
  <c r="J89" i="1"/>
  <c r="J101" i="1"/>
  <c r="H23" i="1"/>
  <c r="I23" i="1" s="1"/>
  <c r="H35" i="1"/>
  <c r="I35" i="1" s="1"/>
  <c r="H47" i="1"/>
  <c r="I47" i="1" s="1"/>
  <c r="H59" i="1"/>
  <c r="I59" i="1" s="1"/>
  <c r="H71" i="1"/>
  <c r="I71" i="1" s="1"/>
  <c r="H83" i="1"/>
  <c r="I83" i="1" s="1"/>
  <c r="H95" i="1"/>
  <c r="I95" i="1" s="1"/>
  <c r="H107" i="1"/>
  <c r="I107" i="1" s="1"/>
  <c r="J80" i="1"/>
  <c r="H50" i="1"/>
  <c r="I50" i="1" s="1"/>
  <c r="H86" i="1"/>
  <c r="I86" i="1" s="1"/>
  <c r="H64" i="1"/>
  <c r="I64" i="1" s="1"/>
  <c r="J23" i="1"/>
  <c r="H29" i="1"/>
  <c r="I29" i="1" s="1"/>
  <c r="H101" i="1"/>
  <c r="I101" i="1" s="1"/>
  <c r="J18" i="1"/>
  <c r="J30" i="1"/>
  <c r="J42" i="1"/>
  <c r="J54" i="1"/>
  <c r="J66" i="1"/>
  <c r="J78" i="1"/>
  <c r="J90" i="1"/>
  <c r="J102" i="1"/>
  <c r="H12" i="1"/>
  <c r="I12" i="1" s="1"/>
  <c r="H24" i="1"/>
  <c r="I24" i="1" s="1"/>
  <c r="H36" i="1"/>
  <c r="I36" i="1" s="1"/>
  <c r="H48" i="1"/>
  <c r="I48" i="1" s="1"/>
  <c r="H60" i="1"/>
  <c r="I60" i="1" s="1"/>
  <c r="H72" i="1"/>
  <c r="I72" i="1" s="1"/>
  <c r="H84" i="1"/>
  <c r="I84" i="1" s="1"/>
  <c r="H96" i="1"/>
  <c r="I96" i="1" s="1"/>
  <c r="H108" i="1"/>
  <c r="I108" i="1" s="1"/>
  <c r="J31" i="1"/>
  <c r="J43" i="1"/>
  <c r="J55" i="1"/>
  <c r="J67" i="1"/>
  <c r="J79" i="1"/>
  <c r="J91" i="1"/>
  <c r="J103" i="1"/>
  <c r="H13" i="1"/>
  <c r="I13" i="1" s="1"/>
  <c r="H25" i="1"/>
  <c r="I25" i="1" s="1"/>
  <c r="H37" i="1"/>
  <c r="I37" i="1" s="1"/>
  <c r="H49" i="1"/>
  <c r="I49" i="1" s="1"/>
  <c r="H61" i="1"/>
  <c r="I61" i="1" s="1"/>
  <c r="H73" i="1"/>
  <c r="I73" i="1" s="1"/>
  <c r="H85" i="1"/>
  <c r="I85" i="1" s="1"/>
  <c r="H109" i="1"/>
  <c r="I109" i="1" s="1"/>
  <c r="J20" i="1"/>
  <c r="J44" i="1"/>
  <c r="J56" i="1"/>
  <c r="J68" i="1"/>
  <c r="J92" i="1"/>
  <c r="H14" i="1"/>
  <c r="I14" i="1" s="1"/>
  <c r="H38" i="1"/>
  <c r="I38" i="1" s="1"/>
  <c r="H74" i="1"/>
  <c r="I74" i="1" s="1"/>
  <c r="H111" i="1"/>
  <c r="I111" i="1" s="1"/>
  <c r="H76" i="1"/>
  <c r="I76" i="1" s="1"/>
  <c r="J47" i="1"/>
  <c r="J71" i="1"/>
  <c r="J107" i="1"/>
  <c r="H53" i="1"/>
  <c r="I53" i="1" s="1"/>
  <c r="H89" i="1"/>
  <c r="I89" i="1" s="1"/>
  <c r="H81" i="1"/>
  <c r="I81" i="1" s="1"/>
  <c r="J19" i="1"/>
  <c r="H97" i="1"/>
  <c r="I97" i="1" s="1"/>
  <c r="J32" i="1"/>
  <c r="J104" i="1"/>
  <c r="H26" i="1"/>
  <c r="I26" i="1" s="1"/>
  <c r="H62" i="1"/>
  <c r="I62" i="1" s="1"/>
  <c r="H98" i="1"/>
  <c r="I98" i="1" s="1"/>
  <c r="H52" i="1"/>
  <c r="I52" i="1" s="1"/>
  <c r="H100" i="1"/>
  <c r="I100" i="1" s="1"/>
  <c r="J35" i="1"/>
  <c r="J95" i="1"/>
  <c r="H41" i="1"/>
  <c r="I41" i="1" s="1"/>
  <c r="H77" i="1"/>
  <c r="I77" i="1" s="1"/>
  <c r="H69" i="1"/>
  <c r="I69" i="1" s="1"/>
  <c r="H105" i="1"/>
  <c r="I105" i="1" s="1"/>
  <c r="J21" i="1"/>
  <c r="J33" i="1"/>
  <c r="J45" i="1"/>
  <c r="J57" i="1"/>
  <c r="J69" i="1"/>
  <c r="J81" i="1"/>
  <c r="J93" i="1"/>
  <c r="J105" i="1"/>
  <c r="H15" i="1"/>
  <c r="I15" i="1" s="1"/>
  <c r="H27" i="1"/>
  <c r="I27" i="1" s="1"/>
  <c r="H39" i="1"/>
  <c r="I39" i="1" s="1"/>
  <c r="H51" i="1"/>
  <c r="I51" i="1" s="1"/>
  <c r="H63" i="1"/>
  <c r="I63" i="1" s="1"/>
  <c r="H75" i="1"/>
  <c r="I75" i="1" s="1"/>
  <c r="H87" i="1"/>
  <c r="I87" i="1" s="1"/>
  <c r="H99" i="1"/>
  <c r="I99" i="1" s="1"/>
  <c r="H112" i="1"/>
  <c r="I112" i="1" s="1"/>
  <c r="J22" i="1"/>
  <c r="J34" i="1"/>
  <c r="J46" i="1"/>
  <c r="J58" i="1"/>
  <c r="J70" i="1"/>
  <c r="J82" i="1"/>
  <c r="J94" i="1"/>
  <c r="J106" i="1"/>
  <c r="H16" i="1"/>
  <c r="I16" i="1" s="1"/>
  <c r="H28" i="1"/>
  <c r="I28" i="1" s="1"/>
  <c r="H40" i="1"/>
  <c r="I40" i="1" s="1"/>
  <c r="H88" i="1"/>
  <c r="I88" i="1" s="1"/>
  <c r="J59" i="1"/>
  <c r="J83" i="1"/>
  <c r="H17" i="1"/>
  <c r="I17" i="1" s="1"/>
  <c r="H65" i="1"/>
  <c r="I65" i="1" s="1"/>
  <c r="H57" i="1"/>
  <c r="I57" i="1" s="1"/>
  <c r="C14" i="1"/>
  <c r="C26" i="1"/>
  <c r="C38" i="1"/>
  <c r="C50" i="1"/>
  <c r="C62" i="1"/>
  <c r="C74" i="1"/>
  <c r="C86" i="1"/>
  <c r="C98" i="1"/>
  <c r="B20" i="1"/>
  <c r="B32" i="1"/>
  <c r="B44" i="1"/>
  <c r="B56" i="1"/>
  <c r="B68" i="1"/>
  <c r="B80" i="1"/>
  <c r="B92" i="1"/>
  <c r="B104" i="1"/>
  <c r="C16" i="1"/>
  <c r="C28" i="1"/>
  <c r="C40" i="1"/>
  <c r="C52" i="1"/>
  <c r="C64" i="1"/>
  <c r="C76" i="1"/>
  <c r="C88" i="1"/>
  <c r="C100" i="1"/>
  <c r="C11" i="1"/>
  <c r="B22" i="1"/>
  <c r="B34" i="1"/>
  <c r="B46" i="1"/>
  <c r="B58" i="1"/>
  <c r="B70" i="1"/>
  <c r="B82" i="1"/>
  <c r="B94" i="1"/>
  <c r="B106" i="1"/>
  <c r="C17" i="1"/>
  <c r="C29" i="1"/>
  <c r="C41" i="1"/>
  <c r="C53" i="1"/>
  <c r="C65" i="1"/>
  <c r="C77" i="1"/>
  <c r="C89" i="1"/>
  <c r="C101" i="1"/>
  <c r="B11" i="1"/>
  <c r="B23" i="1"/>
  <c r="B35" i="1"/>
  <c r="B47" i="1"/>
  <c r="B59" i="1"/>
  <c r="B71" i="1"/>
  <c r="B83" i="1"/>
  <c r="B95" i="1"/>
  <c r="B107" i="1"/>
  <c r="C18" i="1"/>
  <c r="C30" i="1"/>
  <c r="C42" i="1"/>
  <c r="C54" i="1"/>
  <c r="C66" i="1"/>
  <c r="C78" i="1"/>
  <c r="C90" i="1"/>
  <c r="C102" i="1"/>
  <c r="B12" i="1"/>
  <c r="B24" i="1"/>
  <c r="B36" i="1"/>
  <c r="B48" i="1"/>
  <c r="B60" i="1"/>
  <c r="B72" i="1"/>
  <c r="B84" i="1"/>
  <c r="B96" i="1"/>
  <c r="B108" i="1"/>
  <c r="C19" i="1"/>
  <c r="C31" i="1"/>
  <c r="C43" i="1"/>
  <c r="C55" i="1"/>
  <c r="C67" i="1"/>
  <c r="C79" i="1"/>
  <c r="C91" i="1"/>
  <c r="C103" i="1"/>
  <c r="B13" i="1"/>
  <c r="B25" i="1"/>
  <c r="B37" i="1"/>
  <c r="B49" i="1"/>
  <c r="B61" i="1"/>
  <c r="B73" i="1"/>
  <c r="B85" i="1"/>
  <c r="B97" i="1"/>
  <c r="B109" i="1"/>
  <c r="C23" i="1"/>
  <c r="C45" i="1"/>
  <c r="C63" i="1"/>
  <c r="C84" i="1"/>
  <c r="C106" i="1"/>
  <c r="B26" i="1"/>
  <c r="B43" i="1"/>
  <c r="B65" i="1"/>
  <c r="B87" i="1"/>
  <c r="B105" i="1"/>
  <c r="C24" i="1"/>
  <c r="C46" i="1"/>
  <c r="C68" i="1"/>
  <c r="C85" i="1"/>
  <c r="C107" i="1"/>
  <c r="B27" i="1"/>
  <c r="B45" i="1"/>
  <c r="B66" i="1"/>
  <c r="B88" i="1"/>
  <c r="B14" i="1"/>
  <c r="B15" i="1"/>
  <c r="C35" i="1"/>
  <c r="B38" i="1"/>
  <c r="C36" i="1"/>
  <c r="B17" i="1"/>
  <c r="B100" i="1"/>
  <c r="C20" i="1"/>
  <c r="B40" i="1"/>
  <c r="C60" i="1"/>
  <c r="C104" i="1"/>
  <c r="B81" i="1"/>
  <c r="C22" i="1"/>
  <c r="C105" i="1"/>
  <c r="B103" i="1"/>
  <c r="C25" i="1"/>
  <c r="C47" i="1"/>
  <c r="C69" i="1"/>
  <c r="C87" i="1"/>
  <c r="C108" i="1"/>
  <c r="B28" i="1"/>
  <c r="B50" i="1"/>
  <c r="B67" i="1"/>
  <c r="B89" i="1"/>
  <c r="C48" i="1"/>
  <c r="C70" i="1"/>
  <c r="C92" i="1"/>
  <c r="C109" i="1"/>
  <c r="B51" i="1"/>
  <c r="B69" i="1"/>
  <c r="B90" i="1"/>
  <c r="B30" i="1"/>
  <c r="B74" i="1"/>
  <c r="B91" i="1"/>
  <c r="C94" i="1"/>
  <c r="B93" i="1"/>
  <c r="C12" i="1"/>
  <c r="C34" i="1"/>
  <c r="C95" i="1"/>
  <c r="B33" i="1"/>
  <c r="B98" i="1"/>
  <c r="C13" i="1"/>
  <c r="C75" i="1"/>
  <c r="B55" i="1"/>
  <c r="C80" i="1"/>
  <c r="B39" i="1"/>
  <c r="C81" i="1"/>
  <c r="B79" i="1"/>
  <c r="C39" i="1"/>
  <c r="B41" i="1"/>
  <c r="C61" i="1"/>
  <c r="B64" i="1"/>
  <c r="C27" i="1"/>
  <c r="B29" i="1"/>
  <c r="C33" i="1"/>
  <c r="B31" i="1"/>
  <c r="C56" i="1"/>
  <c r="B76" i="1"/>
  <c r="C96" i="1"/>
  <c r="B77" i="1"/>
  <c r="C58" i="1"/>
  <c r="B57" i="1"/>
  <c r="C37" i="1"/>
  <c r="B18" i="1"/>
  <c r="B101" i="1"/>
  <c r="C82" i="1"/>
  <c r="B63" i="1"/>
  <c r="B21" i="1"/>
  <c r="C32" i="1"/>
  <c r="C49" i="1"/>
  <c r="C71" i="1"/>
  <c r="C93" i="1"/>
  <c r="B52" i="1"/>
  <c r="C51" i="1"/>
  <c r="C72" i="1"/>
  <c r="B53" i="1"/>
  <c r="B75" i="1"/>
  <c r="C73" i="1"/>
  <c r="B54" i="1"/>
  <c r="C57" i="1"/>
  <c r="B16" i="1"/>
  <c r="B99" i="1"/>
  <c r="C15" i="1"/>
  <c r="C97" i="1"/>
  <c r="B78" i="1"/>
  <c r="C59" i="1"/>
  <c r="C99" i="1"/>
  <c r="B62" i="1"/>
  <c r="C21" i="1"/>
  <c r="B19" i="1"/>
  <c r="B102" i="1"/>
  <c r="C44" i="1"/>
  <c r="C83" i="1"/>
  <c r="B42" i="1"/>
  <c r="B86" i="1"/>
  <c r="F16" i="1"/>
  <c r="G16" i="1" s="1"/>
  <c r="F28" i="1"/>
  <c r="G28" i="1" s="1"/>
  <c r="F40" i="1"/>
  <c r="G40" i="1" s="1"/>
  <c r="F52" i="1"/>
  <c r="G52" i="1" s="1"/>
  <c r="F64" i="1"/>
  <c r="G64" i="1" s="1"/>
  <c r="F76" i="1"/>
  <c r="G76" i="1" s="1"/>
  <c r="F88" i="1"/>
  <c r="G88" i="1" s="1"/>
  <c r="F100" i="1"/>
  <c r="G100" i="1" s="1"/>
  <c r="F11" i="1"/>
  <c r="G11" i="1" s="1"/>
  <c r="D18" i="1"/>
  <c r="E18" i="1" s="1"/>
  <c r="D30" i="1"/>
  <c r="E30" i="1" s="1"/>
  <c r="D42" i="1"/>
  <c r="E42" i="1" s="1"/>
  <c r="D54" i="1"/>
  <c r="E54" i="1" s="1"/>
  <c r="D66" i="1"/>
  <c r="E66" i="1" s="1"/>
  <c r="D78" i="1"/>
  <c r="E78" i="1" s="1"/>
  <c r="D90" i="1"/>
  <c r="E90" i="1" s="1"/>
  <c r="D102" i="1"/>
  <c r="E102" i="1" s="1"/>
  <c r="F17" i="1"/>
  <c r="G17" i="1" s="1"/>
  <c r="F29" i="1"/>
  <c r="G29" i="1" s="1"/>
  <c r="F41" i="1"/>
  <c r="G41" i="1" s="1"/>
  <c r="F53" i="1"/>
  <c r="G53" i="1" s="1"/>
  <c r="F65" i="1"/>
  <c r="G65" i="1" s="1"/>
  <c r="F77" i="1"/>
  <c r="G77" i="1" s="1"/>
  <c r="F89" i="1"/>
  <c r="G89" i="1" s="1"/>
  <c r="F101" i="1"/>
  <c r="G101" i="1" s="1"/>
  <c r="D11" i="1"/>
  <c r="E11" i="1" s="1"/>
  <c r="D19" i="1"/>
  <c r="E19" i="1" s="1"/>
  <c r="D31" i="1"/>
  <c r="E31" i="1" s="1"/>
  <c r="D43" i="1"/>
  <c r="E43" i="1" s="1"/>
  <c r="D55" i="1"/>
  <c r="E55" i="1" s="1"/>
  <c r="D67" i="1"/>
  <c r="E67" i="1" s="1"/>
  <c r="F18" i="1"/>
  <c r="G18" i="1" s="1"/>
  <c r="F30" i="1"/>
  <c r="G30" i="1" s="1"/>
  <c r="F42" i="1"/>
  <c r="G42" i="1" s="1"/>
  <c r="F54" i="1"/>
  <c r="G54" i="1" s="1"/>
  <c r="F66" i="1"/>
  <c r="G66" i="1" s="1"/>
  <c r="F78" i="1"/>
  <c r="G78" i="1" s="1"/>
  <c r="F90" i="1"/>
  <c r="G90" i="1" s="1"/>
  <c r="F102" i="1"/>
  <c r="G102" i="1" s="1"/>
  <c r="D20" i="1"/>
  <c r="E20" i="1" s="1"/>
  <c r="D32" i="1"/>
  <c r="E32" i="1" s="1"/>
  <c r="D44" i="1"/>
  <c r="E44" i="1" s="1"/>
  <c r="D56" i="1"/>
  <c r="E56" i="1" s="1"/>
  <c r="D68" i="1"/>
  <c r="E68" i="1" s="1"/>
  <c r="D80" i="1"/>
  <c r="E80" i="1" s="1"/>
  <c r="D92" i="1"/>
  <c r="E92" i="1" s="1"/>
  <c r="D104" i="1"/>
  <c r="E104" i="1" s="1"/>
  <c r="D21" i="1"/>
  <c r="E21" i="1" s="1"/>
  <c r="D33" i="1"/>
  <c r="E33" i="1" s="1"/>
  <c r="D45" i="1"/>
  <c r="E45" i="1" s="1"/>
  <c r="D57" i="1"/>
  <c r="E57" i="1" s="1"/>
  <c r="D69" i="1"/>
  <c r="E69" i="1" s="1"/>
  <c r="D81" i="1"/>
  <c r="E81" i="1" s="1"/>
  <c r="D93" i="1"/>
  <c r="E93" i="1" s="1"/>
  <c r="D105" i="1"/>
  <c r="E105" i="1" s="1"/>
  <c r="F19" i="1"/>
  <c r="G19" i="1" s="1"/>
  <c r="F31" i="1"/>
  <c r="G31" i="1" s="1"/>
  <c r="F43" i="1"/>
  <c r="G43" i="1" s="1"/>
  <c r="F55" i="1"/>
  <c r="G55" i="1" s="1"/>
  <c r="F67" i="1"/>
  <c r="G67" i="1" s="1"/>
  <c r="F79" i="1"/>
  <c r="G79" i="1" s="1"/>
  <c r="F91" i="1"/>
  <c r="G91" i="1" s="1"/>
  <c r="F103" i="1"/>
  <c r="G103" i="1" s="1"/>
  <c r="F20" i="1"/>
  <c r="G20" i="1" s="1"/>
  <c r="F32" i="1"/>
  <c r="G32" i="1" s="1"/>
  <c r="F44" i="1"/>
  <c r="G44" i="1" s="1"/>
  <c r="F56" i="1"/>
  <c r="G56" i="1" s="1"/>
  <c r="F68" i="1"/>
  <c r="G68" i="1" s="1"/>
  <c r="F80" i="1"/>
  <c r="F92" i="1"/>
  <c r="G92" i="1" s="1"/>
  <c r="F104" i="1"/>
  <c r="G104" i="1" s="1"/>
  <c r="D22" i="1"/>
  <c r="E22" i="1" s="1"/>
  <c r="D34" i="1"/>
  <c r="E34" i="1" s="1"/>
  <c r="D46" i="1"/>
  <c r="E46" i="1" s="1"/>
  <c r="D58" i="1"/>
  <c r="E58" i="1" s="1"/>
  <c r="D70" i="1"/>
  <c r="E70" i="1" s="1"/>
  <c r="D82" i="1"/>
  <c r="E82" i="1" s="1"/>
  <c r="D94" i="1"/>
  <c r="E94" i="1" s="1"/>
  <c r="D106" i="1"/>
  <c r="E106" i="1" s="1"/>
  <c r="F21" i="1"/>
  <c r="G21" i="1" s="1"/>
  <c r="F33" i="1"/>
  <c r="G33" i="1" s="1"/>
  <c r="F45" i="1"/>
  <c r="G45" i="1" s="1"/>
  <c r="F57" i="1"/>
  <c r="G57" i="1" s="1"/>
  <c r="F69" i="1"/>
  <c r="G69" i="1" s="1"/>
  <c r="F81" i="1"/>
  <c r="G81" i="1" s="1"/>
  <c r="F93" i="1"/>
  <c r="G93" i="1" s="1"/>
  <c r="F105" i="1"/>
  <c r="G105" i="1" s="1"/>
  <c r="D23" i="1"/>
  <c r="E23" i="1" s="1"/>
  <c r="D35" i="1"/>
  <c r="E35" i="1" s="1"/>
  <c r="D47" i="1"/>
  <c r="E47" i="1" s="1"/>
  <c r="D59" i="1"/>
  <c r="E59" i="1" s="1"/>
  <c r="D71" i="1"/>
  <c r="E71" i="1" s="1"/>
  <c r="D83" i="1"/>
  <c r="E83" i="1" s="1"/>
  <c r="D95" i="1"/>
  <c r="E95" i="1" s="1"/>
  <c r="D107" i="1"/>
  <c r="E107" i="1" s="1"/>
  <c r="F22" i="1"/>
  <c r="G22" i="1" s="1"/>
  <c r="F23" i="1"/>
  <c r="G23" i="1" s="1"/>
  <c r="F47" i="1"/>
  <c r="G47" i="1" s="1"/>
  <c r="F71" i="1"/>
  <c r="G71" i="1" s="1"/>
  <c r="F95" i="1"/>
  <c r="G95" i="1" s="1"/>
  <c r="D13" i="1"/>
  <c r="E13" i="1" s="1"/>
  <c r="D37" i="1"/>
  <c r="E37" i="1" s="1"/>
  <c r="D61" i="1"/>
  <c r="E61" i="1" s="1"/>
  <c r="D84" i="1"/>
  <c r="E84" i="1" s="1"/>
  <c r="D101" i="1"/>
  <c r="E101" i="1" s="1"/>
  <c r="F24" i="1"/>
  <c r="G24" i="1" s="1"/>
  <c r="F48" i="1"/>
  <c r="G48" i="1" s="1"/>
  <c r="F72" i="1"/>
  <c r="G72" i="1" s="1"/>
  <c r="F96" i="1"/>
  <c r="G96" i="1" s="1"/>
  <c r="D14" i="1"/>
  <c r="E14" i="1" s="1"/>
  <c r="D38" i="1"/>
  <c r="E38" i="1" s="1"/>
  <c r="D62" i="1"/>
  <c r="E62" i="1" s="1"/>
  <c r="D85" i="1"/>
  <c r="E85" i="1" s="1"/>
  <c r="D103" i="1"/>
  <c r="E103" i="1" s="1"/>
  <c r="D72" i="1"/>
  <c r="E72" i="1" s="1"/>
  <c r="F83" i="1"/>
  <c r="G83" i="1" s="1"/>
  <c r="D73" i="1"/>
  <c r="E73" i="1" s="1"/>
  <c r="F60" i="1"/>
  <c r="D26" i="1"/>
  <c r="E26" i="1" s="1"/>
  <c r="F61" i="1"/>
  <c r="G61" i="1" s="1"/>
  <c r="D27" i="1"/>
  <c r="E27" i="1" s="1"/>
  <c r="F13" i="1"/>
  <c r="G13" i="1" s="1"/>
  <c r="F63" i="1"/>
  <c r="G63" i="1" s="1"/>
  <c r="D29" i="1"/>
  <c r="E29" i="1" s="1"/>
  <c r="D99" i="1"/>
  <c r="E99" i="1" s="1"/>
  <c r="F94" i="1"/>
  <c r="G94" i="1" s="1"/>
  <c r="D12" i="1"/>
  <c r="E12" i="1" s="1"/>
  <c r="F25" i="1"/>
  <c r="G25" i="1" s="1"/>
  <c r="F49" i="1"/>
  <c r="G49" i="1" s="1"/>
  <c r="F73" i="1"/>
  <c r="G73" i="1" s="1"/>
  <c r="F97" i="1"/>
  <c r="G97" i="1" s="1"/>
  <c r="D15" i="1"/>
  <c r="E15" i="1" s="1"/>
  <c r="D39" i="1"/>
  <c r="E39" i="1" s="1"/>
  <c r="D63" i="1"/>
  <c r="E63" i="1" s="1"/>
  <c r="D86" i="1"/>
  <c r="E86" i="1" s="1"/>
  <c r="D108" i="1"/>
  <c r="E108" i="1" s="1"/>
  <c r="D109" i="1"/>
  <c r="E109" i="1" s="1"/>
  <c r="F34" i="1"/>
  <c r="G34" i="1" s="1"/>
  <c r="D89" i="1"/>
  <c r="E89" i="1" s="1"/>
  <c r="F107" i="1"/>
  <c r="G107" i="1" s="1"/>
  <c r="D25" i="1"/>
  <c r="E25" i="1" s="1"/>
  <c r="F36" i="1"/>
  <c r="G36" i="1" s="1"/>
  <c r="D96" i="1"/>
  <c r="E96" i="1" s="1"/>
  <c r="F12" i="1"/>
  <c r="G12" i="1" s="1"/>
  <c r="D75" i="1"/>
  <c r="E75" i="1" s="1"/>
  <c r="F38" i="1"/>
  <c r="G38" i="1" s="1"/>
  <c r="F111" i="1"/>
  <c r="G111" i="1" s="1"/>
  <c r="D76" i="1"/>
  <c r="E76" i="1" s="1"/>
  <c r="F87" i="1"/>
  <c r="G87" i="1" s="1"/>
  <c r="D53" i="1"/>
  <c r="E53" i="1" s="1"/>
  <c r="F70" i="1"/>
  <c r="G70" i="1" s="1"/>
  <c r="D60" i="1"/>
  <c r="E60" i="1" s="1"/>
  <c r="F26" i="1"/>
  <c r="G26" i="1" s="1"/>
  <c r="F50" i="1"/>
  <c r="G50" i="1" s="1"/>
  <c r="F74" i="1"/>
  <c r="G74" i="1" s="1"/>
  <c r="F98" i="1"/>
  <c r="G98" i="1" s="1"/>
  <c r="D16" i="1"/>
  <c r="E16" i="1" s="1"/>
  <c r="D40" i="1"/>
  <c r="E40" i="1" s="1"/>
  <c r="D64" i="1"/>
  <c r="E64" i="1" s="1"/>
  <c r="D87" i="1"/>
  <c r="E87" i="1" s="1"/>
  <c r="F82" i="1"/>
  <c r="G82" i="1" s="1"/>
  <c r="F106" i="1"/>
  <c r="G106" i="1" s="1"/>
  <c r="D24" i="1"/>
  <c r="E24" i="1" s="1"/>
  <c r="F59" i="1"/>
  <c r="G59" i="1" s="1"/>
  <c r="D49" i="1"/>
  <c r="E49" i="1" s="1"/>
  <c r="F108" i="1"/>
  <c r="G108" i="1" s="1"/>
  <c r="D74" i="1"/>
  <c r="E74" i="1" s="1"/>
  <c r="F85" i="1"/>
  <c r="G85" i="1" s="1"/>
  <c r="F109" i="1"/>
  <c r="G109" i="1" s="1"/>
  <c r="D97" i="1"/>
  <c r="E97" i="1" s="1"/>
  <c r="F86" i="1"/>
  <c r="G86" i="1" s="1"/>
  <c r="D28" i="1"/>
  <c r="E28" i="1" s="1"/>
  <c r="F39" i="1"/>
  <c r="G39" i="1" s="1"/>
  <c r="D77" i="1"/>
  <c r="E77" i="1" s="1"/>
  <c r="F46" i="1"/>
  <c r="G46" i="1" s="1"/>
  <c r="D36" i="1"/>
  <c r="E36" i="1" s="1"/>
  <c r="D100" i="1"/>
  <c r="E100" i="1" s="1"/>
  <c r="F27" i="1"/>
  <c r="G27" i="1" s="1"/>
  <c r="F51" i="1"/>
  <c r="G51" i="1" s="1"/>
  <c r="F75" i="1"/>
  <c r="G75" i="1" s="1"/>
  <c r="F99" i="1"/>
  <c r="G99" i="1" s="1"/>
  <c r="D17" i="1"/>
  <c r="E17" i="1" s="1"/>
  <c r="D41" i="1"/>
  <c r="E41" i="1" s="1"/>
  <c r="D65" i="1"/>
  <c r="E65" i="1" s="1"/>
  <c r="D88" i="1"/>
  <c r="E88" i="1" s="1"/>
  <c r="E111" i="1"/>
  <c r="F58" i="1"/>
  <c r="G58" i="1" s="1"/>
  <c r="D48" i="1"/>
  <c r="E48" i="1" s="1"/>
  <c r="F35" i="1"/>
  <c r="G35" i="1" s="1"/>
  <c r="D91" i="1"/>
  <c r="E91" i="1" s="1"/>
  <c r="F84" i="1"/>
  <c r="G84" i="1" s="1"/>
  <c r="D50" i="1"/>
  <c r="E50" i="1" s="1"/>
  <c r="F37" i="1"/>
  <c r="G37" i="1" s="1"/>
  <c r="D51" i="1"/>
  <c r="E51" i="1" s="1"/>
  <c r="F62" i="1"/>
  <c r="G62" i="1" s="1"/>
  <c r="D52" i="1"/>
  <c r="E52" i="1" s="1"/>
  <c r="D98" i="1"/>
  <c r="E98" i="1" s="1"/>
  <c r="F14" i="1"/>
  <c r="G14" i="1" s="1"/>
  <c r="F15" i="1"/>
  <c r="G15" i="1" s="1"/>
  <c r="D79" i="1"/>
  <c r="E79" i="1" s="1"/>
  <c r="G60" i="1"/>
  <c r="G80" i="1"/>
  <c r="K19" i="1" l="1"/>
  <c r="K31" i="1"/>
  <c r="K43" i="1"/>
  <c r="K55" i="1"/>
  <c r="K79" i="1"/>
  <c r="K91" i="1"/>
  <c r="K20" i="1"/>
  <c r="K32" i="1"/>
  <c r="K44" i="1"/>
  <c r="K56" i="1"/>
  <c r="K68" i="1"/>
  <c r="K80" i="1"/>
  <c r="K92" i="1"/>
  <c r="K104" i="1"/>
  <c r="K21" i="1"/>
  <c r="K33" i="1"/>
  <c r="K45" i="1"/>
  <c r="K69" i="1"/>
  <c r="K13" i="1"/>
  <c r="K73" i="1"/>
  <c r="K26" i="1"/>
  <c r="K62" i="1"/>
  <c r="K98" i="1"/>
  <c r="K51" i="1"/>
  <c r="K99" i="1"/>
  <c r="K16" i="1"/>
  <c r="K52" i="1"/>
  <c r="K88" i="1"/>
  <c r="K22" i="1"/>
  <c r="K34" i="1"/>
  <c r="K46" i="1"/>
  <c r="K58" i="1"/>
  <c r="K70" i="1"/>
  <c r="K82" i="1"/>
  <c r="K94" i="1"/>
  <c r="K106" i="1"/>
  <c r="K23" i="1"/>
  <c r="K35" i="1"/>
  <c r="K47" i="1"/>
  <c r="K71" i="1"/>
  <c r="K83" i="1"/>
  <c r="K95" i="1"/>
  <c r="K107" i="1"/>
  <c r="K12" i="1"/>
  <c r="K24" i="1"/>
  <c r="K36" i="1"/>
  <c r="K48" i="1"/>
  <c r="K60" i="1"/>
  <c r="K72" i="1"/>
  <c r="K84" i="1"/>
  <c r="K96" i="1"/>
  <c r="K108" i="1"/>
  <c r="K85" i="1"/>
  <c r="K50" i="1"/>
  <c r="K86" i="1"/>
  <c r="K15" i="1"/>
  <c r="K63" i="1"/>
  <c r="K112" i="1"/>
  <c r="K28" i="1"/>
  <c r="K64" i="1"/>
  <c r="K100" i="1"/>
  <c r="K17" i="1"/>
  <c r="K29" i="1"/>
  <c r="K41" i="1"/>
  <c r="K53" i="1"/>
  <c r="K65" i="1"/>
  <c r="K77" i="1"/>
  <c r="K89" i="1"/>
  <c r="K101" i="1"/>
  <c r="K18" i="1"/>
  <c r="K54" i="1"/>
  <c r="K78" i="1"/>
  <c r="K90" i="1"/>
  <c r="K102" i="1"/>
  <c r="K57" i="1"/>
  <c r="K81" i="1"/>
  <c r="K105" i="1"/>
  <c r="K25" i="1"/>
  <c r="K61" i="1"/>
  <c r="K97" i="1"/>
  <c r="K38" i="1"/>
  <c r="K74" i="1"/>
  <c r="K111" i="1"/>
  <c r="K39" i="1"/>
  <c r="K75" i="1"/>
  <c r="K87" i="1"/>
  <c r="K40" i="1"/>
  <c r="K76" i="1"/>
  <c r="K37" i="1"/>
  <c r="K49" i="1"/>
  <c r="K109" i="1"/>
  <c r="K14" i="1"/>
  <c r="K42" i="1"/>
  <c r="K66" i="1"/>
  <c r="K67" i="1"/>
  <c r="K103" i="1"/>
  <c r="K59" i="1"/>
  <c r="K30" i="1"/>
  <c r="K93" i="1"/>
  <c r="K27" i="1"/>
  <c r="D7" i="1" l="1"/>
</calcChain>
</file>

<file path=xl/sharedStrings.xml><?xml version="1.0" encoding="utf-8"?>
<sst xmlns="http://schemas.openxmlformats.org/spreadsheetml/2006/main" count="29" uniqueCount="28">
  <si>
    <t>W (mm/y)</t>
  </si>
  <si>
    <t>W (m/s)</t>
  </si>
  <si>
    <t>K (m/s)</t>
  </si>
  <si>
    <r>
      <t>ρ</t>
    </r>
    <r>
      <rPr>
        <b/>
        <vertAlign val="subscript"/>
        <sz val="10"/>
        <rFont val="Arial"/>
        <family val="2"/>
      </rPr>
      <t>f</t>
    </r>
  </si>
  <si>
    <r>
      <t>ρ</t>
    </r>
    <r>
      <rPr>
        <b/>
        <vertAlign val="subscript"/>
        <sz val="10"/>
        <rFont val="Arial"/>
        <family val="2"/>
      </rPr>
      <t>s</t>
    </r>
  </si>
  <si>
    <r>
      <t>Δ</t>
    </r>
    <r>
      <rPr>
        <b/>
        <sz val="10"/>
        <rFont val="Calibri"/>
        <family val="2"/>
      </rPr>
      <t>ρ</t>
    </r>
  </si>
  <si>
    <t>ne</t>
  </si>
  <si>
    <t>x or r (m)</t>
  </si>
  <si>
    <t>L or R (m)</t>
  </si>
  <si>
    <r>
      <t>x</t>
    </r>
    <r>
      <rPr>
        <b/>
        <vertAlign val="subscript"/>
        <sz val="10"/>
        <rFont val="Arial"/>
        <family val="2"/>
      </rPr>
      <t>i</t>
    </r>
    <r>
      <rPr>
        <b/>
        <sz val="10"/>
        <rFont val="Arial"/>
        <family val="2"/>
      </rPr>
      <t xml:space="preserve"> or r</t>
    </r>
    <r>
      <rPr>
        <b/>
        <vertAlign val="subscript"/>
        <sz val="10"/>
        <rFont val="Arial"/>
        <family val="2"/>
      </rPr>
      <t>i</t>
    </r>
    <r>
      <rPr>
        <b/>
        <sz val="10"/>
        <rFont val="Arial"/>
        <family val="2"/>
      </rPr>
      <t xml:space="preserve"> (m)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</si>
  <si>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SOI</t>
    </r>
    <r>
      <rPr>
        <b/>
        <sz val="11"/>
        <color theme="1"/>
        <rFont val="Calibri"/>
        <family val="2"/>
        <scheme val="minor"/>
      </rPr>
      <t xml:space="preserve"> (m) Eq. 90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</si>
  <si>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COI</t>
    </r>
    <r>
      <rPr>
        <b/>
        <sz val="11"/>
        <color theme="1"/>
        <rFont val="Calibri"/>
        <family val="2"/>
        <scheme val="minor"/>
      </rPr>
      <t xml:space="preserve"> (m) Eq. 94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</si>
  <si>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SOI</t>
    </r>
    <r>
      <rPr>
        <b/>
        <sz val="11"/>
        <color theme="1"/>
        <rFont val="Calibri"/>
        <family val="2"/>
        <scheme val="minor"/>
      </rPr>
      <t xml:space="preserve"> (m/s) Eq. 95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</si>
  <si>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COI</t>
    </r>
    <r>
      <rPr>
        <b/>
        <sz val="11"/>
        <color theme="1"/>
        <rFont val="Calibri"/>
        <family val="2"/>
        <scheme val="minor"/>
      </rPr>
      <t xml:space="preserve"> (m/y) Eq. 96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</si>
  <si>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SOI</t>
    </r>
    <r>
      <rPr>
        <b/>
        <sz val="11"/>
        <color theme="1"/>
        <rFont val="Calibri"/>
        <family val="2"/>
        <scheme val="minor"/>
      </rPr>
      <t xml:space="preserve"> (m/y) Eq. 95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</si>
  <si>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COI</t>
    </r>
    <r>
      <rPr>
        <b/>
        <sz val="11"/>
        <color theme="1"/>
        <rFont val="Calibri"/>
        <family val="2"/>
        <scheme val="minor"/>
      </rPr>
      <t xml:space="preserve"> (m/s) Eq. 96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</si>
  <si>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SOI</t>
    </r>
    <r>
      <rPr>
        <b/>
        <sz val="11"/>
        <color theme="1"/>
        <rFont val="Calibri"/>
        <family val="2"/>
        <scheme val="minor"/>
      </rPr>
      <t xml:space="preserve"> (s) Eq. 99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</si>
  <si>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SOI</t>
    </r>
    <r>
      <rPr>
        <b/>
        <sz val="11"/>
        <color theme="1"/>
        <rFont val="Calibri"/>
        <family val="2"/>
        <scheme val="minor"/>
      </rPr>
      <t xml:space="preserve"> (y) Eq. 99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</si>
  <si>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COI</t>
    </r>
    <r>
      <rPr>
        <b/>
        <sz val="11"/>
        <color theme="1"/>
        <rFont val="Calibri"/>
        <family val="2"/>
        <scheme val="minor"/>
      </rPr>
      <t xml:space="preserve"> (s) Eq. 102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</si>
  <si>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COI</t>
    </r>
    <r>
      <rPr>
        <b/>
        <sz val="11"/>
        <color theme="1"/>
        <rFont val="Calibri"/>
        <family val="2"/>
        <scheme val="minor"/>
      </rPr>
      <t xml:space="preserve"> (y) Eq. 102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</si>
  <si>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SOI</t>
    </r>
    <r>
      <rPr>
        <b/>
        <sz val="11"/>
        <color theme="1"/>
        <rFont val="Calibri"/>
        <family val="2"/>
        <scheme val="minor"/>
      </rPr>
      <t xml:space="preserve"> (m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/m) Eq. 105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</si>
  <si>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COI</t>
    </r>
    <r>
      <rPr>
        <b/>
        <sz val="11"/>
        <color theme="1"/>
        <rFont val="Calibri"/>
        <family val="2"/>
        <scheme val="minor"/>
      </rPr>
      <t xml:space="preserve"> (m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 Eq. 108</t>
    </r>
  </si>
  <si>
    <r>
      <t>RT</t>
    </r>
    <r>
      <rPr>
        <b/>
        <vertAlign val="subscript"/>
        <sz val="11"/>
        <color theme="1"/>
        <rFont val="Calibri"/>
        <family val="2"/>
        <scheme val="minor"/>
      </rPr>
      <t>SOI</t>
    </r>
    <r>
      <rPr>
        <b/>
        <sz val="11"/>
        <color theme="1"/>
        <rFont val="Calibri"/>
        <family val="2"/>
        <scheme val="minor"/>
      </rPr>
      <t xml:space="preserve"> (s) Eq. 109</t>
    </r>
  </si>
  <si>
    <r>
      <t>RT</t>
    </r>
    <r>
      <rPr>
        <b/>
        <vertAlign val="subscript"/>
        <sz val="11"/>
        <color theme="1"/>
        <rFont val="Calibri"/>
        <family val="2"/>
        <scheme val="minor"/>
      </rPr>
      <t>SOI</t>
    </r>
    <r>
      <rPr>
        <b/>
        <sz val="11"/>
        <color theme="1"/>
        <rFont val="Calibri"/>
        <family val="2"/>
        <scheme val="minor"/>
      </rPr>
      <t xml:space="preserve"> (y) Eq. 109</t>
    </r>
  </si>
  <si>
    <r>
      <t>RT</t>
    </r>
    <r>
      <rPr>
        <b/>
        <vertAlign val="subscript"/>
        <sz val="11"/>
        <color theme="1"/>
        <rFont val="Calibri"/>
        <family val="2"/>
        <scheme val="minor"/>
      </rPr>
      <t>COI</t>
    </r>
    <r>
      <rPr>
        <b/>
        <sz val="11"/>
        <color theme="1"/>
        <rFont val="Calibri"/>
        <family val="2"/>
        <scheme val="minor"/>
      </rPr>
      <t xml:space="preserve"> (s) Eq. 110</t>
    </r>
  </si>
  <si>
    <r>
      <t>RT</t>
    </r>
    <r>
      <rPr>
        <b/>
        <vertAlign val="subscript"/>
        <sz val="11"/>
        <color theme="1"/>
        <rFont val="Calibri"/>
        <family val="2"/>
        <scheme val="minor"/>
      </rPr>
      <t>COI</t>
    </r>
    <r>
      <rPr>
        <b/>
        <sz val="11"/>
        <color theme="1"/>
        <rFont val="Calibri"/>
        <family val="2"/>
        <scheme val="minor"/>
      </rPr>
      <t xml:space="preserve"> (y) Eq. 110</t>
    </r>
  </si>
  <si>
    <t>INPUTS</t>
  </si>
  <si>
    <t>OUTPUTS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</si>
</sst>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bscript"/>
      <sz val="10"/>
      <name val="Arial"/>
      <family val="2"/>
    </font>
    <font>
      <b/>
      <sz val="10"/>
      <name val="Calibri"/>
      <family val="2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1" fontId="0" fillId="0" borderId="0" xfId="0" applyNumberFormat="1"/>
    <xf numFmtId="1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3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Strip oceanic island (SOI)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Data!$A$11:$A$112</c:f>
              <c:numCache>
                <c:formatCode>General</c:formatCode>
                <c:ptCount val="10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986.5</c:v>
                </c:pt>
                <c:pt idx="100">
                  <c:v>990</c:v>
                </c:pt>
                <c:pt idx="101">
                  <c:v>1000</c:v>
                </c:pt>
              </c:numCache>
            </c:numRef>
          </c:xVal>
          <c:yVal>
            <c:numRef>
              <c:f>Data!$I$11:$I$112</c:f>
              <c:numCache>
                <c:formatCode>0.00</c:formatCode>
                <c:ptCount val="102"/>
                <c:pt idx="1">
                  <c:v>0</c:v>
                </c:pt>
                <c:pt idx="2">
                  <c:v>39.115612133065632</c:v>
                </c:pt>
                <c:pt idx="3">
                  <c:v>61.992198739624108</c:v>
                </c:pt>
                <c:pt idx="4">
                  <c:v>78.218521743982294</c:v>
                </c:pt>
                <c:pt idx="5">
                  <c:v>90.799593930700368</c:v>
                </c:pt>
                <c:pt idx="6">
                  <c:v>101.07392687738385</c:v>
                </c:pt>
                <c:pt idx="7">
                  <c:v>109.75552210164052</c:v>
                </c:pt>
                <c:pt idx="8">
                  <c:v>117.27057350628014</c:v>
                </c:pt>
                <c:pt idx="9">
                  <c:v>123.89398347968421</c:v>
                </c:pt>
                <c:pt idx="10">
                  <c:v>129.81345198903102</c:v>
                </c:pt>
                <c:pt idx="11">
                  <c:v>135.16285629614649</c:v>
                </c:pt>
                <c:pt idx="12">
                  <c:v>140.04104490653836</c:v>
                </c:pt>
                <c:pt idx="13">
                  <c:v>144.5230829259564</c:v>
                </c:pt>
                <c:pt idx="14">
                  <c:v>148.667318084524</c:v>
                </c:pt>
                <c:pt idx="15">
                  <c:v>152.52000304666123</c:v>
                </c:pt>
                <c:pt idx="16">
                  <c:v>156.11842288359804</c:v>
                </c:pt>
                <c:pt idx="17">
                  <c:v>159.4930727410391</c:v>
                </c:pt>
                <c:pt idx="18">
                  <c:v>162.66921211230894</c:v>
                </c:pt>
                <c:pt idx="19">
                  <c:v>165.66799831704941</c:v>
                </c:pt>
                <c:pt idx="20">
                  <c:v>168.50732889872302</c:v>
                </c:pt>
                <c:pt idx="21">
                  <c:v>171.20247827557907</c:v>
                </c:pt>
                <c:pt idx="22">
                  <c:v>173.76658614771952</c:v>
                </c:pt>
                <c:pt idx="23">
                  <c:v>176.21103724488566</c:v>
                </c:pt>
                <c:pt idx="24">
                  <c:v>178.54576019146629</c:v>
                </c:pt>
                <c:pt idx="25">
                  <c:v>180.77946531867099</c:v>
                </c:pt>
                <c:pt idx="26">
                  <c:v>182.91983580374671</c:v>
                </c:pt>
                <c:pt idx="27">
                  <c:v>184.97368271344928</c:v>
                </c:pt>
                <c:pt idx="28">
                  <c:v>186.94707183384119</c:v>
                </c:pt>
                <c:pt idx="29">
                  <c:v>188.84542823069978</c:v>
                </c:pt>
                <c:pt idx="30">
                  <c:v>190.67362307305964</c:v>
                </c:pt>
                <c:pt idx="31">
                  <c:v>192.43604621129677</c:v>
                </c:pt>
                <c:pt idx="32">
                  <c:v>194.13666722468645</c:v>
                </c:pt>
                <c:pt idx="33">
                  <c:v>195.7790870681761</c:v>
                </c:pt>
                <c:pt idx="34">
                  <c:v>197.36658200277691</c:v>
                </c:pt>
                <c:pt idx="35">
                  <c:v>198.90214115198006</c:v>
                </c:pt>
                <c:pt idx="36">
                  <c:v>200.38849876172247</c:v>
                </c:pt>
                <c:pt idx="37">
                  <c:v>201.82816203464057</c:v>
                </c:pt>
                <c:pt idx="38">
                  <c:v>203.22343524669972</c:v>
                </c:pt>
                <c:pt idx="39">
                  <c:v>204.57644072545068</c:v>
                </c:pt>
                <c:pt idx="40">
                  <c:v>205.88913716643412</c:v>
                </c:pt>
                <c:pt idx="41">
                  <c:v>207.16333568182174</c:v>
                </c:pt>
                <c:pt idx="42">
                  <c:v>208.40071390884401</c:v>
                </c:pt>
                <c:pt idx="43">
                  <c:v>209.60282845154725</c:v>
                </c:pt>
                <c:pt idx="44">
                  <c:v>210.7711258853405</c:v>
                </c:pt>
                <c:pt idx="45">
                  <c:v>211.90695251764083</c:v>
                </c:pt>
                <c:pt idx="46">
                  <c:v>213.01156306812354</c:v>
                </c:pt>
                <c:pt idx="47">
                  <c:v>214.08612840740452</c:v>
                </c:pt>
                <c:pt idx="48">
                  <c:v>215.13174247245723</c:v>
                </c:pt>
                <c:pt idx="49">
                  <c:v>216.14942845991723</c:v>
                </c:pt>
                <c:pt idx="50">
                  <c:v>217.14014438404604</c:v>
                </c:pt>
                <c:pt idx="51">
                  <c:v>218.10478807400895</c:v>
                </c:pt>
                <c:pt idx="52">
                  <c:v>219.04420167488456</c:v>
                </c:pt>
                <c:pt idx="53">
                  <c:v>219.95917570812483</c:v>
                </c:pt>
                <c:pt idx="54">
                  <c:v>220.85045273978307</c:v>
                </c:pt>
                <c:pt idx="55">
                  <c:v>221.71873069848971</c:v>
                </c:pt>
                <c:pt idx="56">
                  <c:v>222.56466587971758</c:v>
                </c:pt>
                <c:pt idx="57">
                  <c:v>223.38887566818869</c:v>
                </c:pt>
                <c:pt idx="58">
                  <c:v>224.19194100621402</c:v>
                </c:pt>
                <c:pt idx="59">
                  <c:v>224.97440863222565</c:v>
                </c:pt>
                <c:pt idx="60">
                  <c:v>225.73679311066968</c:v>
                </c:pt>
                <c:pt idx="61">
                  <c:v>226.4795786717132</c:v>
                </c:pt>
                <c:pt idx="62">
                  <c:v>227.20322087680725</c:v>
                </c:pt>
                <c:pt idx="63">
                  <c:v>227.90814812400021</c:v>
                </c:pt>
                <c:pt idx="64">
                  <c:v>228.59476300495362</c:v>
                </c:pt>
                <c:pt idx="65">
                  <c:v>229.26344352384095</c:v>
                </c:pt>
                <c:pt idx="66">
                  <c:v>229.91454418667067</c:v>
                </c:pt>
                <c:pt idx="67">
                  <c:v>230.54839696802625</c:v>
                </c:pt>
                <c:pt idx="68">
                  <c:v>231.16531216072966</c:v>
                </c:pt>
                <c:pt idx="69">
                  <c:v>231.7655791124684</c:v>
                </c:pt>
                <c:pt idx="70">
                  <c:v>232.34946685194791</c:v>
                </c:pt>
                <c:pt idx="71">
                  <c:v>232.91722460558859</c:v>
                </c:pt>
                <c:pt idx="72">
                  <c:v>233.46908220414045</c:v>
                </c:pt>
                <c:pt idx="73">
                  <c:v>234.00525037676977</c:v>
                </c:pt>
                <c:pt idx="74">
                  <c:v>234.52592092811159</c:v>
                </c:pt>
                <c:pt idx="75">
                  <c:v>235.03126679138404</c:v>
                </c:pt>
                <c:pt idx="76">
                  <c:v>235.52144194779618</c:v>
                </c:pt>
                <c:pt idx="77">
                  <c:v>235.99658119899883</c:v>
                </c:pt>
                <c:pt idx="78">
                  <c:v>236.45679977498625</c:v>
                </c:pt>
                <c:pt idx="79">
                  <c:v>236.90219275437124</c:v>
                </c:pt>
                <c:pt idx="80">
                  <c:v>237.33283426688558</c:v>
                </c:pt>
                <c:pt idx="81">
                  <c:v>237.74877643870263</c:v>
                </c:pt>
                <c:pt idx="82">
                  <c:v>238.15004802887339</c:v>
                </c:pt>
                <c:pt idx="83">
                  <c:v>238.53665268851407</c:v>
                </c:pt>
                <c:pt idx="84">
                  <c:v>238.90856675149425</c:v>
                </c:pt>
                <c:pt idx="85">
                  <c:v>239.26573643328933</c:v>
                </c:pt>
                <c:pt idx="86">
                  <c:v>239.60807426884074</c:v>
                </c:pt>
                <c:pt idx="87">
                  <c:v>239.93545455335359</c:v>
                </c:pt>
                <c:pt idx="88">
                  <c:v>240.24770744987805</c:v>
                </c:pt>
                <c:pt idx="89">
                  <c:v>240.54461127366818</c:v>
                </c:pt>
                <c:pt idx="90">
                  <c:v>240.82588221929288</c:v>
                </c:pt>
                <c:pt idx="91">
                  <c:v>241.09116039521018</c:v>
                </c:pt>
                <c:pt idx="92">
                  <c:v>241.33999034202597</c:v>
                </c:pt>
                <c:pt idx="93">
                  <c:v>241.57179296792182</c:v>
                </c:pt>
                <c:pt idx="94">
                  <c:v>241.78582344863915</c:v>
                </c:pt>
                <c:pt idx="95">
                  <c:v>241.98110469048581</c:v>
                </c:pt>
                <c:pt idx="96">
                  <c:v>242.15631461431747</c:v>
                </c:pt>
                <c:pt idx="97">
                  <c:v>242.30957577226664</c:v>
                </c:pt>
                <c:pt idx="98">
                  <c:v>242.43800077368422</c:v>
                </c:pt>
                <c:pt idx="99">
                  <c:v>242.50590029882977</c:v>
                </c:pt>
                <c:pt idx="100">
                  <c:v>242.53642411012078</c:v>
                </c:pt>
                <c:pt idx="101">
                  <c:v>242.58987547112727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8DA-465E-940A-7F755073CDFE}"/>
            </c:ext>
          </c:extLst>
        </c:ser>
        <c:ser>
          <c:idx val="1"/>
          <c:order val="1"/>
          <c:tx>
            <c:v>Circular oceanic island (COI)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Data!$A$11:$A$112</c:f>
              <c:numCache>
                <c:formatCode>General</c:formatCode>
                <c:ptCount val="10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986.5</c:v>
                </c:pt>
                <c:pt idx="100">
                  <c:v>990</c:v>
                </c:pt>
                <c:pt idx="101">
                  <c:v>1000</c:v>
                </c:pt>
              </c:numCache>
            </c:numRef>
          </c:xVal>
          <c:yVal>
            <c:numRef>
              <c:f>Data!$K$11:$K$112</c:f>
              <c:numCache>
                <c:formatCode>0.00</c:formatCode>
                <c:ptCount val="102"/>
                <c:pt idx="1">
                  <c:v>0</c:v>
                </c:pt>
                <c:pt idx="2">
                  <c:v>55.317829179107008</c:v>
                </c:pt>
                <c:pt idx="3">
                  <c:v>87.670208218904691</c:v>
                </c:pt>
                <c:pt idx="4">
                  <c:v>110.61769427911457</c:v>
                </c:pt>
                <c:pt idx="5">
                  <c:v>128.41001719476623</c:v>
                </c:pt>
                <c:pt idx="6">
                  <c:v>142.94011819230272</c:v>
                </c:pt>
                <c:pt idx="7">
                  <c:v>155.21774790147998</c:v>
                </c:pt>
                <c:pt idx="8">
                  <c:v>165.84563551985232</c:v>
                </c:pt>
                <c:pt idx="9">
                  <c:v>175.21255173339759</c:v>
                </c:pt>
                <c:pt idx="10">
                  <c:v>183.5839443813563</c:v>
                </c:pt>
                <c:pt idx="11">
                  <c:v>191.14914450309601</c:v>
                </c:pt>
                <c:pt idx="12">
                  <c:v>198.0479449957262</c:v>
                </c:pt>
                <c:pt idx="13">
                  <c:v>204.38650394985902</c:v>
                </c:pt>
                <c:pt idx="14">
                  <c:v>210.24733751676874</c:v>
                </c:pt>
                <c:pt idx="15">
                  <c:v>215.69585684177409</c:v>
                </c:pt>
                <c:pt idx="16">
                  <c:v>220.7847909782825</c:v>
                </c:pt>
                <c:pt idx="17">
                  <c:v>225.55726657493605</c:v>
                </c:pt>
                <c:pt idx="18">
                  <c:v>230.04900594977306</c:v>
                </c:pt>
                <c:pt idx="19">
                  <c:v>234.28993007117433</c:v>
                </c:pt>
                <c:pt idx="20">
                  <c:v>238.30534988783785</c:v>
                </c:pt>
                <c:pt idx="21">
                  <c:v>242.11686668920908</c:v>
                </c:pt>
                <c:pt idx="22">
                  <c:v>245.74306281737771</c:v>
                </c:pt>
                <c:pt idx="23">
                  <c:v>249.20003871154788</c:v>
                </c:pt>
                <c:pt idx="24">
                  <c:v>252.50183556698585</c:v>
                </c:pt>
                <c:pt idx="25">
                  <c:v>255.66077165222109</c:v>
                </c:pt>
                <c:pt idx="26">
                  <c:v>258.68771262071823</c:v>
                </c:pt>
                <c:pt idx="27">
                  <c:v>261.59229077545763</c:v>
                </c:pt>
                <c:pt idx="28">
                  <c:v>264.38308443335541</c:v>
                </c:pt>
                <c:pt idx="29">
                  <c:v>267.06776579601058</c:v>
                </c:pt>
                <c:pt idx="30">
                  <c:v>269.65322373673644</c:v>
                </c:pt>
                <c:pt idx="31">
                  <c:v>272.14566644147158</c:v>
                </c:pt>
                <c:pt idx="32">
                  <c:v>274.55070774306392</c:v>
                </c:pt>
                <c:pt idx="33">
                  <c:v>276.87344016083767</c:v>
                </c:pt>
                <c:pt idx="34">
                  <c:v>279.1184970275487</c:v>
                </c:pt>
                <c:pt idx="35">
                  <c:v>281.2901056021779</c:v>
                </c:pt>
                <c:pt idx="36">
                  <c:v>283.39213269241208</c:v>
                </c:pt>
                <c:pt idx="37">
                  <c:v>285.42812401822323</c:v>
                </c:pt>
                <c:pt idx="38">
                  <c:v>287.40133831793321</c:v>
                </c:pt>
                <c:pt idx="39">
                  <c:v>289.31477701594793</c:v>
                </c:pt>
                <c:pt idx="40">
                  <c:v>291.1712101260656</c:v>
                </c:pt>
                <c:pt idx="41">
                  <c:v>292.97319894768242</c:v>
                </c:pt>
                <c:pt idx="42">
                  <c:v>294.72311601812248</c:v>
                </c:pt>
                <c:pt idx="43">
                  <c:v>296.42316270793935</c:v>
                </c:pt>
                <c:pt idx="44">
                  <c:v>298.07538478369543</c:v>
                </c:pt>
                <c:pt idx="45">
                  <c:v>299.68168621159913</c:v>
                </c:pt>
                <c:pt idx="46">
                  <c:v>301.24384143323215</c:v>
                </c:pt>
                <c:pt idx="47">
                  <c:v>302.76350630969938</c:v>
                </c:pt>
                <c:pt idx="48">
                  <c:v>304.24222790150498</c:v>
                </c:pt>
                <c:pt idx="49">
                  <c:v>305.68145322720801</c:v>
                </c:pt>
                <c:pt idx="50">
                  <c:v>307.08253712356992</c:v>
                </c:pt>
                <c:pt idx="51">
                  <c:v>308.44674931277314</c:v>
                </c:pt>
                <c:pt idx="52">
                  <c:v>309.77528076780914</c:v>
                </c:pt>
                <c:pt idx="53">
                  <c:v>311.06924945483672</c:v>
                </c:pt>
                <c:pt idx="54">
                  <c:v>312.32970552083947</c:v>
                </c:pt>
                <c:pt idx="55">
                  <c:v>313.557635985952</c:v>
                </c:pt>
                <c:pt idx="56">
                  <c:v>314.75396899213303</c:v>
                </c:pt>
                <c:pt idx="57">
                  <c:v>315.91957765322951</c:v>
                </c:pt>
                <c:pt idx="58">
                  <c:v>317.0552835457367</c:v>
                </c:pt>
                <c:pt idx="59">
                  <c:v>318.16185987456015</c:v>
                </c:pt>
                <c:pt idx="60">
                  <c:v>319.24003434371843</c:v>
                </c:pt>
                <c:pt idx="61">
                  <c:v>320.29049175808109</c:v>
                </c:pt>
                <c:pt idx="62">
                  <c:v>321.31387637883068</c:v>
                </c:pt>
                <c:pt idx="63">
                  <c:v>322.3107940522973</c:v>
                </c:pt>
                <c:pt idx="64">
                  <c:v>323.28181412906883</c:v>
                </c:pt>
                <c:pt idx="65">
                  <c:v>324.22747118777397</c:v>
                </c:pt>
                <c:pt idx="66">
                  <c:v>325.14826657561787</c:v>
                </c:pt>
                <c:pt idx="67">
                  <c:v>326.04466977555887</c:v>
                </c:pt>
                <c:pt idx="68">
                  <c:v>326.91711960791406</c:v>
                </c:pt>
                <c:pt idx="69">
                  <c:v>327.76602527210724</c:v>
                </c:pt>
                <c:pt idx="70">
                  <c:v>328.59176723218263</c:v>
                </c:pt>
                <c:pt idx="71">
                  <c:v>329.39469794752375</c:v>
                </c:pt>
                <c:pt idx="72">
                  <c:v>330.17514244789436</c:v>
                </c:pt>
                <c:pt idx="73">
                  <c:v>330.93339874933957</c:v>
                </c:pt>
                <c:pt idx="74">
                  <c:v>331.66973810457546</c:v>
                </c:pt>
                <c:pt idx="75">
                  <c:v>332.38440507810446</c:v>
                </c:pt>
                <c:pt idx="76">
                  <c:v>333.07761743224091</c:v>
                </c:pt>
                <c:pt idx="77">
                  <c:v>333.74956580530744</c:v>
                </c:pt>
                <c:pt idx="78">
                  <c:v>334.40041315712494</c:v>
                </c:pt>
                <c:pt idx="79">
                  <c:v>335.03029394915694</c:v>
                </c:pt>
                <c:pt idx="80">
                  <c:v>335.6393130166756</c:v>
                </c:pt>
                <c:pt idx="81">
                  <c:v>336.22754407722221</c:v>
                </c:pt>
                <c:pt idx="82">
                  <c:v>336.79502780223669</c:v>
                </c:pt>
                <c:pt idx="83">
                  <c:v>337.34176935517718</c:v>
                </c:pt>
                <c:pt idx="84">
                  <c:v>337.86773526708106</c:v>
                </c:pt>
                <c:pt idx="85">
                  <c:v>338.37284947514411</c:v>
                </c:pt>
                <c:pt idx="86">
                  <c:v>338.85698828509442</c:v>
                </c:pt>
                <c:pt idx="87">
                  <c:v>339.31997392350593</c:v>
                </c:pt>
                <c:pt idx="88">
                  <c:v>339.76156620466116</c:v>
                </c:pt>
                <c:pt idx="89">
                  <c:v>340.18145161898565</c:v>
                </c:pt>
                <c:pt idx="90">
                  <c:v>340.57922880498955</c:v>
                </c:pt>
                <c:pt idx="91">
                  <c:v>340.95438879917339</c:v>
                </c:pt>
                <c:pt idx="92">
                  <c:v>341.30628748468484</c:v>
                </c:pt>
                <c:pt idx="93">
                  <c:v>341.63410590202051</c:v>
                </c:pt>
                <c:pt idx="94">
                  <c:v>341.93679071061217</c:v>
                </c:pt>
                <c:pt idx="95">
                  <c:v>342.21296009130873</c:v>
                </c:pt>
                <c:pt idx="96">
                  <c:v>342.46074434185385</c:v>
                </c:pt>
                <c:pt idx="97">
                  <c:v>342.67748835001061</c:v>
                </c:pt>
                <c:pt idx="98">
                  <c:v>342.85910872876309</c:v>
                </c:pt>
                <c:pt idx="99">
                  <c:v>342.95513315810263</c:v>
                </c:pt>
                <c:pt idx="100">
                  <c:v>342.99830034600569</c:v>
                </c:pt>
                <c:pt idx="101">
                  <c:v>343.07389198566835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DA-465E-940A-7F755073C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966400"/>
        <c:axId val="436966072"/>
      </c:scatterChart>
      <c:valAx>
        <c:axId val="436966400"/>
        <c:scaling>
          <c:orientation val="minMax"/>
          <c:max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/>
                  <a:t>Distance</a:t>
                </a:r>
                <a:r>
                  <a:rPr lang="fr-CA" baseline="0"/>
                  <a:t> x or r (m)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072"/>
        <c:crosses val="autoZero"/>
        <c:crossBetween val="midCat"/>
      </c:valAx>
      <c:valAx>
        <c:axId val="4369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 baseline="0"/>
                  <a:t>Groundwater travel time (y)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400"/>
        <c:crossesAt val="0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Strip oceanic island (SOI)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Data!$A$11:$A$109</c:f>
              <c:numCache>
                <c:formatCode>General</c:formatCode>
                <c:ptCount val="9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</c:numCache>
            </c:numRef>
          </c:xVal>
          <c:yVal>
            <c:numRef>
              <c:f>Data!$E$11:$E$109</c:f>
              <c:numCache>
                <c:formatCode>0.00</c:formatCode>
                <c:ptCount val="99"/>
                <c:pt idx="0">
                  <c:v>0</c:v>
                </c:pt>
                <c:pt idx="1">
                  <c:v>0.17719442296389759</c:v>
                </c:pt>
                <c:pt idx="2">
                  <c:v>0.35444202153705656</c:v>
                </c:pt>
                <c:pt idx="3">
                  <c:v>0.53179605115534967</c:v>
                </c:pt>
                <c:pt idx="4">
                  <c:v>0.70930992718767327</c:v>
                </c:pt>
                <c:pt idx="5">
                  <c:v>0.8870373056037294</c:v>
                </c:pt>
                <c:pt idx="6">
                  <c:v>1.0650321644882965</c:v>
                </c:pt>
                <c:pt idx="7">
                  <c:v>1.2433488866924771</c:v>
                </c:pt>
                <c:pt idx="8">
                  <c:v>1.4220423439196626</c:v>
                </c:pt>
                <c:pt idx="9">
                  <c:v>1.6011679825531338</c:v>
                </c:pt>
                <c:pt idx="10">
                  <c:v>1.7807819115434584</c:v>
                </c:pt>
                <c:pt idx="11">
                  <c:v>1.9609409926872181</c:v>
                </c:pt>
                <c:pt idx="12">
                  <c:v>2.1417029336442859</c:v>
                </c:pt>
                <c:pt idx="13">
                  <c:v>2.3231263840589835</c:v>
                </c:pt>
                <c:pt idx="14">
                  <c:v>2.5052710351712473</c:v>
                </c:pt>
                <c:pt idx="15">
                  <c:v>2.688197723327538</c:v>
                </c:pt>
                <c:pt idx="16">
                  <c:v>2.8719685378280304</c:v>
                </c:pt>
                <c:pt idx="17">
                  <c:v>3.0566469335767459</c:v>
                </c:pt>
                <c:pt idx="18">
                  <c:v>3.2422978490352592</c:v>
                </c:pt>
                <c:pt idx="19">
                  <c:v>3.4289878300186523</c:v>
                </c:pt>
                <c:pt idx="20">
                  <c:v>3.6167851599150231</c:v>
                </c:pt>
                <c:pt idx="21">
                  <c:v>3.8057599969575828</c:v>
                </c:pt>
                <c:pt idx="22">
                  <c:v>3.9959845192317291</c:v>
                </c:pt>
                <c:pt idx="23">
                  <c:v>4.1875330781591673</c:v>
                </c:pt>
                <c:pt idx="24">
                  <c:v>4.3804823612678421</c:v>
                </c:pt>
                <c:pt idx="25">
                  <c:v>4.574911565131119</c:v>
                </c:pt>
                <c:pt idx="26">
                  <c:v>4.7709025794430904</c:v>
                </c:pt>
                <c:pt idx="27">
                  <c:v>4.968540183290477</c:v>
                </c:pt>
                <c:pt idx="28">
                  <c:v>5.1679122547863221</c:v>
                </c:pt>
                <c:pt idx="29">
                  <c:v>5.3691099953482642</c:v>
                </c:pt>
                <c:pt idx="30">
                  <c:v>5.5722281700362197</c:v>
                </c:pt>
                <c:pt idx="31">
                  <c:v>5.7773653655126669</c:v>
                </c:pt>
                <c:pt idx="32">
                  <c:v>5.9846242673559207</c:v>
                </c:pt>
                <c:pt idx="33">
                  <c:v>6.1941119586450819</c:v>
                </c:pt>
                <c:pt idx="34">
                  <c:v>6.4059402419481106</c:v>
                </c:pt>
                <c:pt idx="35">
                  <c:v>6.6202259870849502</c:v>
                </c:pt>
                <c:pt idx="36">
                  <c:v>6.837091507310042</c:v>
                </c:pt>
                <c:pt idx="37">
                  <c:v>7.056664966867654</c:v>
                </c:pt>
                <c:pt idx="38">
                  <c:v>7.2790808232247857</c:v>
                </c:pt>
                <c:pt idx="39">
                  <c:v>7.5044803076864426</c:v>
                </c:pt>
                <c:pt idx="40">
                  <c:v>7.733011948554525</c:v>
                </c:pt>
                <c:pt idx="41">
                  <c:v>7.9648321415135142</c:v>
                </c:pt>
                <c:pt idx="42">
                  <c:v>8.2001057725239832</c:v>
                </c:pt>
                <c:pt idx="43">
                  <c:v>8.4390068991915008</c:v>
                </c:pt>
                <c:pt idx="44">
                  <c:v>8.6817194973685297</c:v>
                </c:pt>
                <c:pt idx="45">
                  <c:v>8.928438280658261</c:v>
                </c:pt>
                <c:pt idx="46">
                  <c:v>9.1793696015430122</c:v>
                </c:pt>
                <c:pt idx="47">
                  <c:v>9.4347324440813658</c:v>
                </c:pt>
                <c:pt idx="48">
                  <c:v>9.6947595195379659</c:v>
                </c:pt>
                <c:pt idx="49">
                  <c:v>9.9596984779643716</c:v>
                </c:pt>
                <c:pt idx="50">
                  <c:v>10.22981325068314</c:v>
                </c:pt>
                <c:pt idx="51">
                  <c:v>10.505385540893609</c:v>
                </c:pt>
                <c:pt idx="52">
                  <c:v>10.786716482282809</c:v>
                </c:pt>
                <c:pt idx="53">
                  <c:v>11.074128488667325</c:v>
                </c:pt>
                <c:pt idx="54">
                  <c:v>11.367967321411033</c:v>
                </c:pt>
                <c:pt idx="55">
                  <c:v>11.668604405778805</c:v>
                </c:pt>
                <c:pt idx="56">
                  <c:v>11.976439432647815</c:v>
                </c:pt>
                <c:pt idx="57">
                  <c:v>12.291903288290767</c:v>
                </c:pt>
                <c:pt idx="58">
                  <c:v>12.615461362500856</c:v>
                </c:pt>
                <c:pt idx="59">
                  <c:v>12.947617294436776</c:v>
                </c:pt>
                <c:pt idx="60">
                  <c:v>13.288917226593398</c:v>
                </c:pt>
                <c:pt idx="61">
                  <c:v>13.639954650713417</c:v>
                </c:pt>
                <c:pt idx="62">
                  <c:v>14.001375945837976</c:v>
                </c:pt>
                <c:pt idx="63">
                  <c:v>14.37388672880663</c:v>
                </c:pt>
                <c:pt idx="64">
                  <c:v>14.758259162335239</c:v>
                </c:pt>
                <c:pt idx="65">
                  <c:v>15.155340396589812</c:v>
                </c:pt>
                <c:pt idx="66">
                  <c:v>15.566062358589578</c:v>
                </c:pt>
                <c:pt idx="67">
                  <c:v>15.991453151987869</c:v>
                </c:pt>
                <c:pt idx="68">
                  <c:v>16.432650390678365</c:v>
                </c:pt>
                <c:pt idx="69">
                  <c:v>16.890916867106384</c:v>
                </c:pt>
                <c:pt idx="70">
                  <c:v>17.367659055315773</c:v>
                </c:pt>
                <c:pt idx="71">
                  <c:v>17.864449076676383</c:v>
                </c:pt>
                <c:pt idx="72">
                  <c:v>18.383050922575617</c:v>
                </c:pt>
                <c:pt idx="73">
                  <c:v>18.925451946500829</c:v>
                </c:pt>
                <c:pt idx="74">
                  <c:v>19.493900926615343</c:v>
                </c:pt>
                <c:pt idx="75">
                  <c:v>20.090954385650459</c:v>
                </c:pt>
                <c:pt idx="76">
                  <c:v>20.71953337568273</c:v>
                </c:pt>
                <c:pt idx="77">
                  <c:v>21.382993646266453</c:v>
                </c:pt>
                <c:pt idx="78">
                  <c:v>22.085213096579952</c:v>
                </c:pt>
                <c:pt idx="79">
                  <c:v>22.83070178692773</c:v>
                </c:pt>
                <c:pt idx="80">
                  <c:v>23.62474173616604</c:v>
                </c:pt>
                <c:pt idx="81">
                  <c:v>24.47356654381143</c:v>
                </c:pt>
                <c:pt idx="82">
                  <c:v>25.38459499683167</c:v>
                </c:pt>
                <c:pt idx="83">
                  <c:v>26.366738972288282</c:v>
                </c:pt>
                <c:pt idx="84">
                  <c:v>27.430815314972175</c:v>
                </c:pt>
                <c:pt idx="85">
                  <c:v>28.590105958498963</c:v>
                </c:pt>
                <c:pt idx="86">
                  <c:v>29.861133851831081</c:v>
                </c:pt>
                <c:pt idx="87">
                  <c:v>31.264760496730442</c:v>
                </c:pt>
                <c:pt idx="88">
                  <c:v>32.827775702390795</c:v>
                </c:pt>
                <c:pt idx="89">
                  <c:v>34.585263981961361</c:v>
                </c:pt>
                <c:pt idx="90">
                  <c:v>36.584240374608903</c:v>
                </c:pt>
                <c:pt idx="91">
                  <c:v>38.88944872740597</c:v>
                </c:pt>
                <c:pt idx="92">
                  <c:v>41.59302933902277</c:v>
                </c:pt>
                <c:pt idx="93">
                  <c:v>44.831534784530767</c:v>
                </c:pt>
                <c:pt idx="94">
                  <c:v>48.817967774336779</c:v>
                </c:pt>
                <c:pt idx="95">
                  <c:v>53.907554466263171</c:v>
                </c:pt>
                <c:pt idx="96">
                  <c:v>60.749335892998396</c:v>
                </c:pt>
                <c:pt idx="97">
                  <c:v>70.697869555724992</c:v>
                </c:pt>
                <c:pt idx="98">
                  <c:v>87.258313665629458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264-4AF3-A2F3-814D60EF58A5}"/>
            </c:ext>
          </c:extLst>
        </c:ser>
        <c:ser>
          <c:idx val="1"/>
          <c:order val="1"/>
          <c:tx>
            <c:v>Circular oceanic island (COI)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Data!$A$11:$A$109</c:f>
              <c:numCache>
                <c:formatCode>General</c:formatCode>
                <c:ptCount val="9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</c:numCache>
            </c:numRef>
          </c:xVal>
          <c:yVal>
            <c:numRef>
              <c:f>Data!$G$11:$G$109</c:f>
              <c:numCache>
                <c:formatCode>0.00</c:formatCode>
                <c:ptCount val="99"/>
                <c:pt idx="0">
                  <c:v>0</c:v>
                </c:pt>
                <c:pt idx="1">
                  <c:v>0.1252953780662093</c:v>
                </c:pt>
                <c:pt idx="2">
                  <c:v>0.25062835696632108</c:v>
                </c:pt>
                <c:pt idx="3">
                  <c:v>0.37603659398017586</c:v>
                </c:pt>
                <c:pt idx="4">
                  <c:v>0.50155785947734011</c:v>
                </c:pt>
                <c:pt idx="5">
                  <c:v>0.62723009395784113</c:v>
                </c:pt>
                <c:pt idx="6">
                  <c:v>0.75309146569146102</c:v>
                </c:pt>
                <c:pt idx="7">
                  <c:v>0.87918042916099493</c:v>
                </c:pt>
                <c:pt idx="8">
                  <c:v>1.0055357845200059</c:v>
                </c:pt>
                <c:pt idx="9">
                  <c:v>1.1321967382821048</c:v>
                </c:pt>
                <c:pt idx="10">
                  <c:v>1.2592029654667223</c:v>
                </c:pt>
                <c:pt idx="11">
                  <c:v>1.3865946734358121</c:v>
                </c:pt>
                <c:pt idx="12">
                  <c:v>1.5144126676669971</c:v>
                </c:pt>
                <c:pt idx="13">
                  <c:v>1.6426984197214911</c:v>
                </c:pt>
                <c:pt idx="14">
                  <c:v>1.7714941376798305</c:v>
                </c:pt>
                <c:pt idx="15">
                  <c:v>1.9008428393351409</c:v>
                </c:pt>
                <c:pt idx="16">
                  <c:v>2.0307884284526141</c:v>
                </c:pt>
                <c:pt idx="17">
                  <c:v>2.1613757744251836</c:v>
                </c:pt>
                <c:pt idx="18">
                  <c:v>2.2926507956793887</c:v>
                </c:pt>
                <c:pt idx="19">
                  <c:v>2.4246605472123339</c:v>
                </c:pt>
                <c:pt idx="20">
                  <c:v>2.557453312670785</c:v>
                </c:pt>
                <c:pt idx="21">
                  <c:v>2.6910787014172013</c:v>
                </c:pt>
                <c:pt idx="22">
                  <c:v>2.8255877510652221</c:v>
                </c:pt>
                <c:pt idx="23">
                  <c:v>2.9610330360093244</c:v>
                </c:pt>
                <c:pt idx="24">
                  <c:v>3.0974687825205516</c:v>
                </c:pt>
                <c:pt idx="25">
                  <c:v>3.2349509910329757</c:v>
                </c:pt>
                <c:pt idx="26">
                  <c:v>3.3735375663046003</c:v>
                </c:pt>
                <c:pt idx="27">
                  <c:v>3.5132884562025488</c:v>
                </c:pt>
                <c:pt idx="28">
                  <c:v>3.6542657999364696</c:v>
                </c:pt>
                <c:pt idx="29">
                  <c:v>3.796534086647231</c:v>
                </c:pt>
                <c:pt idx="30">
                  <c:v>3.940160325351318</c:v>
                </c:pt>
                <c:pt idx="31">
                  <c:v>4.0852142273463032</c:v>
                </c:pt>
                <c:pt idx="32">
                  <c:v>4.2317684023009452</c:v>
                </c:pt>
                <c:pt idx="33">
                  <c:v>4.3798985693866248</c:v>
                </c:pt>
                <c:pt idx="34">
                  <c:v>4.5296837849573022</c:v>
                </c:pt>
                <c:pt idx="35">
                  <c:v>4.6812066884551733</c:v>
                </c:pt>
                <c:pt idx="36">
                  <c:v>4.834553768411884</c:v>
                </c:pt>
                <c:pt idx="37">
                  <c:v>4.9898156506336617</c:v>
                </c:pt>
                <c:pt idx="38">
                  <c:v>5.1470874109072033</c:v>
                </c:pt>
                <c:pt idx="39">
                  <c:v>5.3064689148459934</c:v>
                </c:pt>
                <c:pt idx="40">
                  <c:v>5.4680651878195023</c:v>
                </c:pt>
                <c:pt idx="41">
                  <c:v>5.6319868182767783</c:v>
                </c:pt>
                <c:pt idx="42">
                  <c:v>5.7983503981986617</c:v>
                </c:pt>
                <c:pt idx="43">
                  <c:v>5.9672790048983693</c:v>
                </c:pt>
                <c:pt idx="44">
                  <c:v>6.1389027289487528</c:v>
                </c:pt>
                <c:pt idx="45">
                  <c:v>6.3133592536590166</c:v>
                </c:pt>
                <c:pt idx="46">
                  <c:v>6.4907944922687211</c:v>
                </c:pt>
                <c:pt idx="47">
                  <c:v>6.6713632898906639</c:v>
                </c:pt>
                <c:pt idx="48">
                  <c:v>6.8552301982381305</c:v>
                </c:pt>
                <c:pt idx="49">
                  <c:v>7.0425703323419437</c:v>
                </c:pt>
                <c:pt idx="50">
                  <c:v>7.2335703198300481</c:v>
                </c:pt>
                <c:pt idx="51">
                  <c:v>7.4284293549449796</c:v>
                </c:pt>
                <c:pt idx="52">
                  <c:v>7.6273603713588756</c:v>
                </c:pt>
                <c:pt idx="53">
                  <c:v>7.8305913500677979</c:v>
                </c:pt>
                <c:pt idx="54">
                  <c:v>8.0383667812768156</c:v>
                </c:pt>
                <c:pt idx="55">
                  <c:v>8.2509493023094169</c:v>
                </c:pt>
                <c:pt idx="56">
                  <c:v>8.4686215372952383</c:v>
                </c:pt>
                <c:pt idx="57">
                  <c:v>8.6916881688396224</c:v>
                </c:pt>
                <c:pt idx="58">
                  <c:v>8.9204782772212372</c:v>
                </c:pt>
                <c:pt idx="59">
                  <c:v>9.1553479891044649</c:v>
                </c:pt>
                <c:pt idx="60">
                  <c:v>9.3966834855509216</c:v>
                </c:pt>
                <c:pt idx="61">
                  <c:v>9.6449044285964458</c:v>
                </c:pt>
                <c:pt idx="62">
                  <c:v>9.9004678772442443</c:v>
                </c:pt>
                <c:pt idx="63">
                  <c:v>10.163872777946489</c:v>
                </c:pt>
                <c:pt idx="64">
                  <c:v>10.435665132195744</c:v>
                </c:pt>
                <c:pt idx="65">
                  <c:v>10.716443965619078</c:v>
                </c:pt>
                <c:pt idx="66">
                  <c:v>11.006868250131355</c:v>
                </c:pt>
                <c:pt idx="67">
                  <c:v>11.307664964797612</c:v>
                </c:pt>
                <c:pt idx="68">
                  <c:v>11.619638524116441</c:v>
                </c:pt>
                <c:pt idx="69">
                  <c:v>11.943681857189159</c:v>
                </c:pt>
                <c:pt idx="70">
                  <c:v>12.280789491349731</c:v>
                </c:pt>
                <c:pt idx="71">
                  <c:v>12.632073084279627</c:v>
                </c:pt>
                <c:pt idx="72">
                  <c:v>12.998779966250837</c:v>
                </c:pt>
                <c:pt idx="73">
                  <c:v>13.382315408390886</c:v>
                </c:pt>
                <c:pt idx="74">
                  <c:v>13.784269536988432</c:v>
                </c:pt>
                <c:pt idx="75">
                  <c:v>14.206450086603052</c:v>
                </c:pt>
                <c:pt idx="76">
                  <c:v>14.650922552966259</c:v>
                </c:pt>
                <c:pt idx="77">
                  <c:v>15.12005980934387</c:v>
                </c:pt>
                <c:pt idx="78">
                  <c:v>15.61660394454163</c:v>
                </c:pt>
                <c:pt idx="79">
                  <c:v>16.143744052784427</c:v>
                </c:pt>
                <c:pt idx="80">
                  <c:v>16.705215085423859</c:v>
                </c:pt>
                <c:pt idx="81">
                  <c:v>17.30542486294928</c:v>
                </c:pt>
                <c:pt idx="82">
                  <c:v>17.94961925993378</c:v>
                </c:pt>
                <c:pt idx="83">
                  <c:v>18.644099925080663</c:v>
                </c:pt>
                <c:pt idx="84">
                  <c:v>19.396515522692628</c:v>
                </c:pt>
                <c:pt idx="85">
                  <c:v>20.216257798096535</c:v>
                </c:pt>
                <c:pt idx="86">
                  <c:v>21.11501024054893</c:v>
                </c:pt>
                <c:pt idx="87">
                  <c:v>22.107524159411387</c:v>
                </c:pt>
                <c:pt idx="88">
                  <c:v>23.212742810431507</c:v>
                </c:pt>
                <c:pt idx="89">
                  <c:v>24.455474690771741</c:v>
                </c:pt>
                <c:pt idx="90">
                  <c:v>25.868964453444637</c:v>
                </c:pt>
                <c:pt idx="91">
                  <c:v>27.498992911755316</c:v>
                </c:pt>
                <c:pt idx="92">
                  <c:v>29.410713095714026</c:v>
                </c:pt>
                <c:pt idx="93">
                  <c:v>31.700682257142294</c:v>
                </c:pt>
                <c:pt idx="94">
                  <c:v>34.519516056979874</c:v>
                </c:pt>
                <c:pt idx="95">
                  <c:v>38.118397320277843</c:v>
                </c:pt>
                <c:pt idx="96">
                  <c:v>42.956267362518496</c:v>
                </c:pt>
                <c:pt idx="97">
                  <c:v>49.990942978295116</c:v>
                </c:pt>
                <c:pt idx="98">
                  <c:v>61.700945307869382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264-4AF3-A2F3-814D60EF5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966400"/>
        <c:axId val="436966072"/>
      </c:scatterChart>
      <c:valAx>
        <c:axId val="436966400"/>
        <c:scaling>
          <c:orientation val="minMax"/>
          <c:max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/>
                  <a:t>Distance</a:t>
                </a:r>
                <a:r>
                  <a:rPr lang="fr-CA" baseline="0"/>
                  <a:t> x or r (m)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072"/>
        <c:crosses val="autoZero"/>
        <c:crossBetween val="midCat"/>
      </c:valAx>
      <c:valAx>
        <c:axId val="4369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 baseline="0"/>
                  <a:t>Groundwater velocity  (m/y)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400"/>
        <c:crossesAt val="0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Strip oceanic island (SOI)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Data!$A$11:$A$112</c:f>
              <c:numCache>
                <c:formatCode>General</c:formatCode>
                <c:ptCount val="10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986.5</c:v>
                </c:pt>
                <c:pt idx="100">
                  <c:v>990</c:v>
                </c:pt>
                <c:pt idx="101">
                  <c:v>1000</c:v>
                </c:pt>
              </c:numCache>
            </c:numRef>
          </c:xVal>
          <c:yVal>
            <c:numRef>
              <c:f>Data!$B$11:$B$112</c:f>
              <c:numCache>
                <c:formatCode>0.00</c:formatCode>
                <c:ptCount val="102"/>
                <c:pt idx="0">
                  <c:v>80.625723914094323</c:v>
                </c:pt>
                <c:pt idx="1">
                  <c:v>80.621692527111435</c:v>
                </c:pt>
                <c:pt idx="2">
                  <c:v>80.60959715647445</c:v>
                </c:pt>
                <c:pt idx="3">
                  <c:v>80.589434171302855</c:v>
                </c:pt>
                <c:pt idx="4">
                  <c:v>80.561197514070543</c:v>
                </c:pt>
                <c:pt idx="5">
                  <c:v>80.524878691495601</c:v>
                </c:pt>
                <c:pt idx="6">
                  <c:v>80.480466761741283</c:v>
                </c:pt>
                <c:pt idx="7">
                  <c:v>80.427948317883065</c:v>
                </c:pt>
                <c:pt idx="8">
                  <c:v>80.367307467583245</c:v>
                </c:pt>
                <c:pt idx="9">
                  <c:v>80.298525808900877</c:v>
                </c:pt>
                <c:pt idx="10">
                  <c:v>80.221582402150631</c:v>
                </c:pt>
                <c:pt idx="11">
                  <c:v>80.136453737709374</c:v>
                </c:pt>
                <c:pt idx="12">
                  <c:v>80.043113699653688</c:v>
                </c:pt>
                <c:pt idx="13">
                  <c:v>79.941533525095764</c:v>
                </c:pt>
                <c:pt idx="14">
                  <c:v>79.831681759067266</c:v>
                </c:pt>
                <c:pt idx="15">
                  <c:v>79.713524204783766</c:v>
                </c:pt>
                <c:pt idx="16">
                  <c:v>79.587023869101699</c:v>
                </c:pt>
                <c:pt idx="17">
                  <c:v>79.452140902960863</c:v>
                </c:pt>
                <c:pt idx="18">
                  <c:v>79.308832536581932</c:v>
                </c:pt>
                <c:pt idx="19">
                  <c:v>79.157053009165978</c:v>
                </c:pt>
                <c:pt idx="20">
                  <c:v>78.996753492816978</c:v>
                </c:pt>
                <c:pt idx="21">
                  <c:v>78.827882010380932</c:v>
                </c:pt>
                <c:pt idx="22">
                  <c:v>78.650383346865183</c:v>
                </c:pt>
                <c:pt idx="23">
                  <c:v>78.464198954069644</c:v>
                </c:pt>
                <c:pt idx="24">
                  <c:v>78.269266848025779</c:v>
                </c:pt>
                <c:pt idx="25">
                  <c:v>78.065521498801104</c:v>
                </c:pt>
                <c:pt idx="26">
                  <c:v>77.852893712184851</c:v>
                </c:pt>
                <c:pt idx="27">
                  <c:v>77.631310502724276</c:v>
                </c:pt>
                <c:pt idx="28">
                  <c:v>77.400694957530547</c:v>
                </c:pt>
                <c:pt idx="29">
                  <c:v>77.160966090217315</c:v>
                </c:pt>
                <c:pt idx="30">
                  <c:v>76.912038684274279</c:v>
                </c:pt>
                <c:pt idx="31">
                  <c:v>76.653823125109724</c:v>
                </c:pt>
                <c:pt idx="32">
                  <c:v>76.386225219921513</c:v>
                </c:pt>
                <c:pt idx="33">
                  <c:v>76.109146004473118</c:v>
                </c:pt>
                <c:pt idx="34">
                  <c:v>75.822481535758939</c:v>
                </c:pt>
                <c:pt idx="35">
                  <c:v>75.526122669441136</c:v>
                </c:pt>
                <c:pt idx="36">
                  <c:v>75.219954820825976</c:v>
                </c:pt>
                <c:pt idx="37">
                  <c:v>74.903857708020595</c:v>
                </c:pt>
                <c:pt idx="38">
                  <c:v>74.577705075768847</c:v>
                </c:pt>
                <c:pt idx="39">
                  <c:v>74.241364398305521</c:v>
                </c:pt>
                <c:pt idx="40">
                  <c:v>73.8946965593897</c:v>
                </c:pt>
                <c:pt idx="41">
                  <c:v>73.537555507476853</c:v>
                </c:pt>
                <c:pt idx="42">
                  <c:v>73.16978788376295</c:v>
                </c:pt>
                <c:pt idx="43">
                  <c:v>72.79123262057837</c:v>
                </c:pt>
                <c:pt idx="44">
                  <c:v>72.401720507320192</c:v>
                </c:pt>
                <c:pt idx="45">
                  <c:v>72.001073720783708</c:v>
                </c:pt>
                <c:pt idx="46">
                  <c:v>71.58910531638189</c:v>
                </c:pt>
                <c:pt idx="47">
                  <c:v>71.165618676317067</c:v>
                </c:pt>
                <c:pt idx="48">
                  <c:v>70.730406910285666</c:v>
                </c:pt>
                <c:pt idx="49">
                  <c:v>70.283252203742478</c:v>
                </c:pt>
                <c:pt idx="50">
                  <c:v>69.8239251081162</c:v>
                </c:pt>
                <c:pt idx="51">
                  <c:v>69.352183766637339</c:v>
                </c:pt>
                <c:pt idx="52">
                  <c:v>68.867773068596577</c:v>
                </c:pt>
                <c:pt idx="53">
                  <c:v>68.370423723878318</c:v>
                </c:pt>
                <c:pt idx="54">
                  <c:v>67.859851248483267</c:v>
                </c:pt>
                <c:pt idx="55">
                  <c:v>67.335754850439997</c:v>
                </c:pt>
                <c:pt idx="56">
                  <c:v>66.797816203971038</c:v>
                </c:pt>
                <c:pt idx="57">
                  <c:v>66.245698097982981</c:v>
                </c:pt>
                <c:pt idx="58">
                  <c:v>65.679042942839686</c:v>
                </c:pt>
                <c:pt idx="59">
                  <c:v>65.097471116889949</c:v>
                </c:pt>
                <c:pt idx="60">
                  <c:v>64.500579131275458</c:v>
                </c:pt>
                <c:pt idx="61">
                  <c:v>63.88793758804708</c:v>
                </c:pt>
                <c:pt idx="62">
                  <c:v>63.259088902442592</c:v>
                </c:pt>
                <c:pt idx="63">
                  <c:v>62.613544755178481</c:v>
                </c:pt>
                <c:pt idx="64">
                  <c:v>61.950783234588791</c:v>
                </c:pt>
                <c:pt idx="65">
                  <c:v>61.270245621165436</c:v>
                </c:pt>
                <c:pt idx="66">
                  <c:v>60.571332758207838</c:v>
                </c:pt>
                <c:pt idx="67">
                  <c:v>59.853400941482079</c:v>
                </c:pt>
                <c:pt idx="68">
                  <c:v>59.115757247511752</c:v>
                </c:pt>
                <c:pt idx="69">
                  <c:v>58.357654203714667</c:v>
                </c:pt>
                <c:pt idx="70">
                  <c:v>57.578283683196034</c:v>
                </c:pt>
                <c:pt idx="71">
                  <c:v>56.776769881471125</c:v>
                </c:pt>
                <c:pt idx="72">
                  <c:v>55.95216120019959</c:v>
                </c:pt>
                <c:pt idx="73">
                  <c:v>55.10342082213571</c:v>
                </c:pt>
                <c:pt idx="74">
                  <c:v>54.229415709173047</c:v>
                </c:pt>
                <c:pt idx="75">
                  <c:v>53.328903687811689</c:v>
                </c:pt>
                <c:pt idx="76">
                  <c:v>52.400518198374265</c:v>
                </c:pt>
                <c:pt idx="77">
                  <c:v>51.442750168523006</c:v>
                </c:pt>
                <c:pt idx="78">
                  <c:v>50.453926317707541</c:v>
                </c:pt>
                <c:pt idx="79">
                  <c:v>49.432182992185524</c:v>
                </c:pt>
                <c:pt idx="80">
                  <c:v>48.375434348456594</c:v>
                </c:pt>
                <c:pt idx="81">
                  <c:v>47.281333314104188</c:v>
                </c:pt>
                <c:pt idx="82">
                  <c:v>46.147223210564562</c:v>
                </c:pt>
                <c:pt idx="83">
                  <c:v>44.970077147594317</c:v>
                </c:pt>
                <c:pt idx="84">
                  <c:v>43.74642117709935</c:v>
                </c:pt>
                <c:pt idx="85">
                  <c:v>42.472235536599833</c:v>
                </c:pt>
                <c:pt idx="86">
                  <c:v>41.142825810550818</c:v>
                </c:pt>
                <c:pt idx="87">
                  <c:v>39.752651966968259</c:v>
                </c:pt>
                <c:pt idx="88">
                  <c:v>38.295097070841187</c:v>
                </c:pt>
                <c:pt idx="89">
                  <c:v>36.76214737269926</c:v>
                </c:pt>
                <c:pt idx="90">
                  <c:v>35.143938279134773</c:v>
                </c:pt>
                <c:pt idx="91">
                  <c:v>33.428090202879908</c:v>
                </c:pt>
                <c:pt idx="92">
                  <c:v>31.598701397126788</c:v>
                </c:pt>
                <c:pt idx="93">
                  <c:v>29.634752300067483</c:v>
                </c:pt>
                <c:pt idx="94">
                  <c:v>27.507436382123888</c:v>
                </c:pt>
                <c:pt idx="95">
                  <c:v>25.175374223147049</c:v>
                </c:pt>
                <c:pt idx="96">
                  <c:v>22.575202695946412</c:v>
                </c:pt>
                <c:pt idx="97">
                  <c:v>19.600509809168258</c:v>
                </c:pt>
                <c:pt idx="98">
                  <c:v>16.044316480430126</c:v>
                </c:pt>
                <c:pt idx="99">
                  <c:v>13.203370068447834</c:v>
                </c:pt>
                <c:pt idx="100">
                  <c:v>11.373658004255626</c:v>
                </c:pt>
                <c:pt idx="10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5B-4051-B8CE-7A046F10AF55}"/>
            </c:ext>
          </c:extLst>
        </c:ser>
        <c:ser>
          <c:idx val="1"/>
          <c:order val="1"/>
          <c:tx>
            <c:v>Circular oceanic island (COI)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Data!$A$11:$A$112</c:f>
              <c:numCache>
                <c:formatCode>General</c:formatCode>
                <c:ptCount val="10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986.5</c:v>
                </c:pt>
                <c:pt idx="100">
                  <c:v>990</c:v>
                </c:pt>
                <c:pt idx="101">
                  <c:v>1000</c:v>
                </c:pt>
              </c:numCache>
            </c:numRef>
          </c:xVal>
          <c:yVal>
            <c:numRef>
              <c:f>Data!$C$11:$C$112</c:f>
              <c:numCache>
                <c:formatCode>0.00</c:formatCode>
                <c:ptCount val="102"/>
                <c:pt idx="0">
                  <c:v>57.010996117730485</c:v>
                </c:pt>
                <c:pt idx="1">
                  <c:v>57.008145496657292</c:v>
                </c:pt>
                <c:pt idx="2">
                  <c:v>56.999592778058918</c:v>
                </c:pt>
                <c:pt idx="3">
                  <c:v>56.985335394515126</c:v>
                </c:pt>
                <c:pt idx="4">
                  <c:v>56.965369062708113</c:v>
                </c:pt>
                <c:pt idx="5">
                  <c:v>56.939687776980662</c:v>
                </c:pt>
                <c:pt idx="6">
                  <c:v>56.908283800285801</c:v>
                </c:pt>
                <c:pt idx="7">
                  <c:v>56.871147652496298</c:v>
                </c:pt>
                <c:pt idx="8">
                  <c:v>56.828268096032375</c:v>
                </c:pt>
                <c:pt idx="9">
                  <c:v>56.779632118756808</c:v>
                </c:pt>
                <c:pt idx="10">
                  <c:v>56.725224914076115</c:v>
                </c:pt>
                <c:pt idx="11">
                  <c:v>56.665029858176347</c:v>
                </c:pt>
                <c:pt idx="12">
                  <c:v>56.599028484310963</c:v>
                </c:pt>
                <c:pt idx="13">
                  <c:v>56.527200454046941</c:v>
                </c:pt>
                <c:pt idx="14">
                  <c:v>56.449523525362878</c:v>
                </c:pt>
                <c:pt idx="15">
                  <c:v>56.36597351748059</c:v>
                </c:pt>
                <c:pt idx="16">
                  <c:v>56.276524272297436</c:v>
                </c:pt>
                <c:pt idx="17">
                  <c:v>56.181147612272689</c:v>
                </c:pt>
                <c:pt idx="18">
                  <c:v>56.07981329460538</c:v>
                </c:pt>
                <c:pt idx="19">
                  <c:v>55.972488961524263</c:v>
                </c:pt>
                <c:pt idx="20">
                  <c:v>55.859140086492971</c:v>
                </c:pt>
                <c:pt idx="21">
                  <c:v>55.739729916113411</c:v>
                </c:pt>
                <c:pt idx="22">
                  <c:v>55.614219407489884</c:v>
                </c:pt>
                <c:pt idx="23">
                  <c:v>55.48256716079306</c:v>
                </c:pt>
                <c:pt idx="24">
                  <c:v>55.344729346738461</c:v>
                </c:pt>
                <c:pt idx="25">
                  <c:v>55.200659628666472</c:v>
                </c:pt>
                <c:pt idx="26">
                  <c:v>55.050309078881433</c:v>
                </c:pt>
                <c:pt idx="27">
                  <c:v>54.89362608887479</c:v>
                </c:pt>
                <c:pt idx="28">
                  <c:v>54.730556273021264</c:v>
                </c:pt>
                <c:pt idx="29">
                  <c:v>54.561042365297908</c:v>
                </c:pt>
                <c:pt idx="30">
                  <c:v>54.385024108532406</c:v>
                </c:pt>
                <c:pt idx="31">
                  <c:v>54.202438135639277</c:v>
                </c:pt>
                <c:pt idx="32">
                  <c:v>54.013217842249382</c:v>
                </c:pt>
                <c:pt idx="33">
                  <c:v>53.81729325007997</c:v>
                </c:pt>
                <c:pt idx="34">
                  <c:v>53.614590860326935</c:v>
                </c:pt>
                <c:pt idx="35">
                  <c:v>53.405033496288866</c:v>
                </c:pt>
                <c:pt idx="36">
                  <c:v>53.188540134351783</c:v>
                </c:pt>
                <c:pt idx="37">
                  <c:v>52.965025722373611</c:v>
                </c:pt>
                <c:pt idx="38">
                  <c:v>52.734400984406562</c:v>
                </c:pt>
                <c:pt idx="39">
                  <c:v>52.496572210583359</c:v>
                </c:pt>
                <c:pt idx="40">
                  <c:v>52.251441030866694</c:v>
                </c:pt>
                <c:pt idx="41">
                  <c:v>51.998904171219024</c:v>
                </c:pt>
                <c:pt idx="42">
                  <c:v>51.738853190590063</c:v>
                </c:pt>
                <c:pt idx="43">
                  <c:v>51.471174196938392</c:v>
                </c:pt>
                <c:pt idx="44">
                  <c:v>51.19574754029923</c:v>
                </c:pt>
                <c:pt idx="45">
                  <c:v>50.912447480678679</c:v>
                </c:pt>
                <c:pt idx="46">
                  <c:v>50.621141828291549</c:v>
                </c:pt>
                <c:pt idx="47">
                  <c:v>50.321691553359813</c:v>
                </c:pt>
                <c:pt idx="48">
                  <c:v>50.01395036234684</c:v>
                </c:pt>
                <c:pt idx="49">
                  <c:v>49.697764237110661</c:v>
                </c:pt>
                <c:pt idx="50">
                  <c:v>49.372970933010606</c:v>
                </c:pt>
                <c:pt idx="51">
                  <c:v>49.039399431484867</c:v>
                </c:pt>
                <c:pt idx="52">
                  <c:v>48.696869342020932</c:v>
                </c:pt>
                <c:pt idx="53">
                  <c:v>48.345190247751965</c:v>
                </c:pt>
                <c:pt idx="54">
                  <c:v>47.984160988112919</c:v>
                </c:pt>
                <c:pt idx="55">
                  <c:v>47.613568871061076</c:v>
                </c:pt>
                <c:pt idx="56">
                  <c:v>47.233188806280573</c:v>
                </c:pt>
                <c:pt idx="57">
                  <c:v>46.84278234952054</c:v>
                </c:pt>
                <c:pt idx="58">
                  <c:v>46.442096646724401</c:v>
                </c:pt>
                <c:pt idx="59">
                  <c:v>46.0308632648483</c:v>
                </c:pt>
                <c:pt idx="60">
                  <c:v>45.608796894184387</c:v>
                </c:pt>
                <c:pt idx="61">
                  <c:v>45.175593904531013</c:v>
                </c:pt>
                <c:pt idx="62">
                  <c:v>44.730930734599831</c:v>
                </c:pt>
                <c:pt idx="63">
                  <c:v>44.274462090514092</c:v>
                </c:pt>
                <c:pt idx="64">
                  <c:v>43.805818924995613</c:v>
                </c:pt>
                <c:pt idx="65">
                  <c:v>43.324606163691449</c:v>
                </c:pt>
                <c:pt idx="66">
                  <c:v>42.830400138835628</c:v>
                </c:pt>
                <c:pt idx="67">
                  <c:v>42.322745682799265</c:v>
                </c:pt>
                <c:pt idx="68">
                  <c:v>41.801152824693354</c:v>
                </c:pt>
                <c:pt idx="69">
                  <c:v>41.265093021586274</c:v>
                </c:pt>
                <c:pt idx="70">
                  <c:v>40.713994841470658</c:v>
                </c:pt>
                <c:pt idx="71">
                  <c:v>40.147238997056363</c:v>
                </c:pt>
                <c:pt idx="72">
                  <c:v>39.564152606703963</c:v>
                </c:pt>
                <c:pt idx="73">
                  <c:v>38.964002529908164</c:v>
                </c:pt>
                <c:pt idx="74">
                  <c:v>38.345987587740552</c:v>
                </c:pt>
                <c:pt idx="75">
                  <c:v>37.709229430895931</c:v>
                </c:pt>
                <c:pt idx="76">
                  <c:v>37.052761755759533</c:v>
                </c:pt>
                <c:pt idx="77">
                  <c:v>36.375517487048029</c:v>
                </c:pt>
                <c:pt idx="78">
                  <c:v>35.676313436737416</c:v>
                </c:pt>
                <c:pt idx="79">
                  <c:v>34.953831802628706</c:v>
                </c:pt>
                <c:pt idx="80">
                  <c:v>34.206597670638288</c:v>
                </c:pt>
                <c:pt idx="81">
                  <c:v>33.432951409944486</c:v>
                </c:pt>
                <c:pt idx="82">
                  <c:v>32.631014465119442</c:v>
                </c:pt>
                <c:pt idx="83">
                  <c:v>31.798646501546134</c:v>
                </c:pt>
                <c:pt idx="84">
                  <c:v>30.93339106696974</c:v>
                </c:pt>
                <c:pt idx="85">
                  <c:v>30.032405760082003</c:v>
                </c:pt>
                <c:pt idx="86">
                  <c:v>29.092371127817398</c:v>
                </c:pt>
                <c:pt idx="87">
                  <c:v>28.109369775992</c:v>
                </c:pt>
                <c:pt idx="88">
                  <c:v>27.078722824988898</c:v>
                </c:pt>
                <c:pt idx="89">
                  <c:v>25.994763698214868</c:v>
                </c:pt>
                <c:pt idx="90">
                  <c:v>24.850517074777684</c:v>
                </c:pt>
                <c:pt idx="91">
                  <c:v>23.637229264571975</c:v>
                </c:pt>
                <c:pt idx="92">
                  <c:v>22.343656034597185</c:v>
                </c:pt>
                <c:pt idx="93">
                  <c:v>20.954934310161356</c:v>
                </c:pt>
                <c:pt idx="94">
                  <c:v>19.450694798857352</c:v>
                </c:pt>
                <c:pt idx="95">
                  <c:v>17.801677832096289</c:v>
                </c:pt>
                <c:pt idx="96">
                  <c:v>15.963078912964535</c:v>
                </c:pt>
                <c:pt idx="97">
                  <c:v>13.859653400776317</c:v>
                </c:pt>
                <c:pt idx="98">
                  <c:v>11.345044982815224</c:v>
                </c:pt>
                <c:pt idx="99">
                  <c:v>9.3361925099149534</c:v>
                </c:pt>
                <c:pt idx="100">
                  <c:v>8.0423907017058074</c:v>
                </c:pt>
                <c:pt idx="10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15B-4051-B8CE-7A046F10A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966400"/>
        <c:axId val="436966072"/>
      </c:scatterChart>
      <c:valAx>
        <c:axId val="436966400"/>
        <c:scaling>
          <c:orientation val="minMax"/>
          <c:max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/>
                  <a:t>Distance</a:t>
                </a:r>
                <a:r>
                  <a:rPr lang="fr-CA" baseline="0"/>
                  <a:t> x or r (m)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072"/>
        <c:crosses val="autoZero"/>
        <c:crossBetween val="midCat"/>
      </c:valAx>
      <c:valAx>
        <c:axId val="4369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/>
                  <a:t>Freshwater</a:t>
                </a:r>
                <a:r>
                  <a:rPr lang="fr-CA" baseline="0"/>
                  <a:t> lens thickness H (m)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400"/>
        <c:crossesAt val="0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48DA1FF-7BA5-4F79-B45E-616AE61D3D59}">
  <sheetPr/>
  <sheetViews>
    <sheetView zoomScale="76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E6E7584-8289-4600-BCFE-56E29AB90ADA}">
  <sheetPr/>
  <sheetViews>
    <sheetView zoomScale="76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2D0210C-0448-433A-9F1E-0114AD219190}">
  <sheetPr/>
  <sheetViews>
    <sheetView zoomScale="7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737" cy="6286500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86EE598A-295B-407B-8404-E4B1FEFE8E5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2737" cy="6286500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F6AB421-58FA-4B89-A04D-53CA1FFFC85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737" cy="6286500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28BA0C3-18E0-432F-B809-39F7782D763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FC0B6-23F4-44BF-9F0F-9DC2FD7E1689}">
  <dimension ref="A1:M112"/>
  <sheetViews>
    <sheetView tabSelected="1" topLeftCell="A74" workbookViewId="0">
      <selection activeCell="D112" sqref="D112:G112"/>
    </sheetView>
  </sheetViews>
  <sheetFormatPr defaultColWidth="11.42578125" defaultRowHeight="15" x14ac:dyDescent="0.25"/>
  <cols>
    <col min="1" max="1" width="17.5703125" customWidth="1"/>
    <col min="2" max="2" width="16.42578125" customWidth="1"/>
    <col min="3" max="3" width="14" bestFit="1" customWidth="1"/>
    <col min="4" max="4" width="14.28515625" bestFit="1" customWidth="1"/>
    <col min="5" max="6" width="14.5703125" bestFit="1" customWidth="1"/>
    <col min="7" max="7" width="14.7109375" bestFit="1" customWidth="1"/>
    <col min="8" max="8" width="14.28515625" bestFit="1" customWidth="1"/>
    <col min="9" max="9" width="14" bestFit="1" customWidth="1"/>
    <col min="10" max="10" width="12.28515625" bestFit="1" customWidth="1"/>
    <col min="11" max="11" width="12.7109375" bestFit="1" customWidth="1"/>
    <col min="12" max="12" width="20.85546875" bestFit="1" customWidth="1"/>
    <col min="13" max="13" width="20.28515625" bestFit="1" customWidth="1"/>
    <col min="14" max="14" width="20.85546875" bestFit="1" customWidth="1"/>
    <col min="15" max="15" width="17.85546875" bestFit="1" customWidth="1"/>
    <col min="16" max="16" width="17.7109375" bestFit="1" customWidth="1"/>
    <col min="17" max="17" width="17.85546875" bestFit="1" customWidth="1"/>
  </cols>
  <sheetData>
    <row r="1" spans="1:13" x14ac:dyDescent="0.25">
      <c r="A1" s="17" t="s">
        <v>26</v>
      </c>
    </row>
    <row r="2" spans="1:13" x14ac:dyDescent="0.25">
      <c r="A2" s="9" t="s">
        <v>0</v>
      </c>
      <c r="B2" s="9" t="s">
        <v>1</v>
      </c>
      <c r="C2" s="9" t="s">
        <v>8</v>
      </c>
      <c r="D2" s="9" t="s">
        <v>2</v>
      </c>
      <c r="E2" s="9" t="s">
        <v>3</v>
      </c>
      <c r="F2" s="9" t="s">
        <v>4</v>
      </c>
      <c r="G2" s="9" t="s">
        <v>5</v>
      </c>
      <c r="H2" s="10" t="s">
        <v>6</v>
      </c>
      <c r="I2" s="10" t="s">
        <v>9</v>
      </c>
    </row>
    <row r="3" spans="1:13" x14ac:dyDescent="0.25">
      <c r="A3" s="11">
        <v>500</v>
      </c>
      <c r="B3" s="12">
        <f>A3/(365*86400*1000)</f>
        <v>1.5854895991882293E-8</v>
      </c>
      <c r="C3" s="11">
        <v>1000</v>
      </c>
      <c r="D3" s="12">
        <v>1E-4</v>
      </c>
      <c r="E3" s="11">
        <v>1</v>
      </c>
      <c r="F3" s="11">
        <v>1.0249999999999999</v>
      </c>
      <c r="G3" s="11">
        <f>F3-E3</f>
        <v>2.4999999999999911E-2</v>
      </c>
      <c r="H3" s="13">
        <v>0.35</v>
      </c>
      <c r="I3" s="13">
        <v>10</v>
      </c>
    </row>
    <row r="4" spans="1:13" x14ac:dyDescent="0.25">
      <c r="A4" s="14"/>
      <c r="B4" s="15"/>
      <c r="C4" s="14"/>
      <c r="D4" s="15"/>
      <c r="E4" s="14"/>
      <c r="F4" s="14"/>
      <c r="G4" s="14"/>
      <c r="H4" s="16"/>
      <c r="I4" s="16"/>
    </row>
    <row r="5" spans="1:13" x14ac:dyDescent="0.25">
      <c r="A5" s="18" t="s">
        <v>27</v>
      </c>
    </row>
    <row r="6" spans="1:13" ht="18.75" x14ac:dyDescent="0.35">
      <c r="A6" s="3" t="s">
        <v>20</v>
      </c>
      <c r="B6" s="3" t="s">
        <v>21</v>
      </c>
      <c r="C6" s="3" t="s">
        <v>22</v>
      </c>
      <c r="D6" s="3" t="s">
        <v>23</v>
      </c>
      <c r="E6" s="3" t="s">
        <v>24</v>
      </c>
      <c r="F6" s="3" t="s">
        <v>25</v>
      </c>
    </row>
    <row r="7" spans="1:13" x14ac:dyDescent="0.25">
      <c r="A7" s="2">
        <f>PI()*H3/2*((F3*B3)/(G3*D3))^0.5*C3^2</f>
        <v>44326.306839303586</v>
      </c>
      <c r="B7" s="2">
        <f>(PI()*H3*(2^0.5)/3)*((F3*B3)/(G3*D3))^0.5*C3^3</f>
        <v>41791242.868036278</v>
      </c>
      <c r="C7" s="6">
        <f>A7/(B3*C3)</f>
        <v>2795748824.9685559</v>
      </c>
      <c r="D7" s="4">
        <f>C7/(86400*365)</f>
        <v>88.652613678607182</v>
      </c>
      <c r="E7" s="6">
        <f>B7/(PI()*B3*C3^2)</f>
        <v>839019427.66541612</v>
      </c>
      <c r="F7" s="5">
        <f>E7/(86400*365)</f>
        <v>26.605131521607564</v>
      </c>
    </row>
    <row r="8" spans="1:13" x14ac:dyDescent="0.25">
      <c r="A8" s="19"/>
      <c r="B8" s="19"/>
      <c r="C8" s="20"/>
      <c r="D8" s="21"/>
      <c r="E8" s="20"/>
      <c r="F8" s="22"/>
    </row>
    <row r="9" spans="1:13" x14ac:dyDescent="0.25">
      <c r="B9" s="18" t="s">
        <v>27</v>
      </c>
      <c r="M9" s="1"/>
    </row>
    <row r="10" spans="1:13" ht="18" x14ac:dyDescent="0.35">
      <c r="A10" s="7" t="s">
        <v>7</v>
      </c>
      <c r="B10" s="7" t="s">
        <v>10</v>
      </c>
      <c r="C10" s="7" t="s">
        <v>11</v>
      </c>
      <c r="D10" s="7" t="s">
        <v>12</v>
      </c>
      <c r="E10" s="7" t="s">
        <v>14</v>
      </c>
      <c r="F10" s="7" t="s">
        <v>15</v>
      </c>
      <c r="G10" s="7" t="s">
        <v>13</v>
      </c>
      <c r="H10" s="7" t="s">
        <v>16</v>
      </c>
      <c r="I10" s="7" t="s">
        <v>17</v>
      </c>
      <c r="J10" s="7" t="s">
        <v>18</v>
      </c>
      <c r="K10" s="7" t="s">
        <v>19</v>
      </c>
    </row>
    <row r="11" spans="1:13" x14ac:dyDescent="0.25">
      <c r="A11">
        <v>0</v>
      </c>
      <c r="B11" s="8">
        <f t="shared" ref="B11:B42" si="0">((F$3*B$3)/(G$3*D$3))^0.5*(C$3^2-A11^2)^0.5</f>
        <v>80.625723914094323</v>
      </c>
      <c r="C11" s="8">
        <f t="shared" ref="C11:C42" si="1">((F$3*B$3)/(2*G$3*D$3))^0.5*(C$3^2-A11^2)^0.5</f>
        <v>57.010996117730485</v>
      </c>
      <c r="D11" s="1">
        <f t="shared" ref="D11:D42" si="2">(1/H$3)*(G$3*B$3*D$3/F$3)^0.5*(A11/((C$3^2-A11^2)^0.5))</f>
        <v>0</v>
      </c>
      <c r="E11" s="8">
        <f>D11*86400*365</f>
        <v>0</v>
      </c>
      <c r="F11" s="1">
        <f t="shared" ref="F11:F42" si="3">((1/H$3)*(G$3*B$3*D$3/(2*F$3))^0.5*(A11/((C$3^2-A11^2)^0.5)))</f>
        <v>0</v>
      </c>
      <c r="G11" s="8">
        <f>F11*86400*365</f>
        <v>0</v>
      </c>
      <c r="H11" s="1"/>
      <c r="I11" s="1"/>
      <c r="J11" s="1"/>
      <c r="K11" s="1"/>
    </row>
    <row r="12" spans="1:13" x14ac:dyDescent="0.25">
      <c r="A12">
        <f>A11+10</f>
        <v>10</v>
      </c>
      <c r="B12" s="8">
        <f t="shared" si="0"/>
        <v>80.621692527111435</v>
      </c>
      <c r="C12" s="8">
        <f t="shared" si="1"/>
        <v>57.008145496657292</v>
      </c>
      <c r="D12" s="1">
        <f t="shared" si="2"/>
        <v>5.618798292868392E-9</v>
      </c>
      <c r="E12" s="8">
        <f t="shared" ref="E12:E75" si="4">D12*86400*365</f>
        <v>0.17719442296389759</v>
      </c>
      <c r="F12" s="1">
        <f t="shared" si="3"/>
        <v>3.973090375006637E-9</v>
      </c>
      <c r="G12" s="8">
        <f t="shared" ref="G12:G75" si="5">F12*86400*365</f>
        <v>0.1252953780662093</v>
      </c>
      <c r="H12" s="1">
        <f t="shared" ref="H12:H42" si="6">H$3*((F$3)/(G$3*B$3*D$3))^0.5*((C$3^2-A12^2)^0.5-(C$3^2-I$3^2)^0.5-(C$3*LN((I$3*(C$3+(C$3^2-A12^2)^0.5))/(A12*(C$3+(C$3^2-I$3^2)^0.5)))))</f>
        <v>0</v>
      </c>
      <c r="I12" s="8">
        <f t="shared" ref="I12:I75" si="7">H12/(86400*365)</f>
        <v>0</v>
      </c>
      <c r="J12" s="1">
        <f t="shared" ref="J12:J42" si="8">H$3*((2*F$3)/(G$3*B$3*D$3))^0.5*((C$3^2-A12^2)^0.5-(C$3^2-I$3^2)^0.5-(C$3*LN((I$3*(C$3+(C$3^2-A12^2)^0.5))/(A12*(C$3+(C$3^2-I$3^2)^0.5)))))</f>
        <v>0</v>
      </c>
      <c r="K12" s="8">
        <f t="shared" ref="K12:K75" si="9">J12/(365*86400)</f>
        <v>0</v>
      </c>
    </row>
    <row r="13" spans="1:13" x14ac:dyDescent="0.25">
      <c r="A13">
        <f t="shared" ref="A13:A76" si="10">A12+10</f>
        <v>20</v>
      </c>
      <c r="B13" s="8">
        <f t="shared" si="0"/>
        <v>80.60959715647445</v>
      </c>
      <c r="C13" s="8">
        <f t="shared" si="1"/>
        <v>56.999592778058918</v>
      </c>
      <c r="D13" s="1">
        <f t="shared" si="2"/>
        <v>1.1239282773245071E-8</v>
      </c>
      <c r="E13" s="8">
        <f t="shared" si="4"/>
        <v>0.35444202153705656</v>
      </c>
      <c r="F13" s="1">
        <f t="shared" si="3"/>
        <v>7.9473730646347364E-9</v>
      </c>
      <c r="G13" s="8">
        <f t="shared" si="5"/>
        <v>0.25062835696632108</v>
      </c>
      <c r="H13" s="1">
        <f t="shared" si="6"/>
        <v>1233549944.2283578</v>
      </c>
      <c r="I13" s="8">
        <f t="shared" si="7"/>
        <v>39.115612133065632</v>
      </c>
      <c r="J13" s="1">
        <f t="shared" si="8"/>
        <v>1744503060.9923186</v>
      </c>
      <c r="K13" s="8">
        <f t="shared" si="9"/>
        <v>55.317829179107008</v>
      </c>
    </row>
    <row r="14" spans="1:13" x14ac:dyDescent="0.25">
      <c r="A14">
        <f t="shared" si="10"/>
        <v>30</v>
      </c>
      <c r="B14" s="8">
        <f t="shared" si="0"/>
        <v>80.589434171302855</v>
      </c>
      <c r="C14" s="8">
        <f t="shared" si="1"/>
        <v>56.985335394515126</v>
      </c>
      <c r="D14" s="1">
        <f t="shared" si="2"/>
        <v>1.6863142159923568E-8</v>
      </c>
      <c r="E14" s="8">
        <f t="shared" si="4"/>
        <v>0.53179605115534967</v>
      </c>
      <c r="F14" s="1">
        <f t="shared" si="3"/>
        <v>1.192404217339472E-8</v>
      </c>
      <c r="G14" s="8">
        <f t="shared" si="5"/>
        <v>0.37603659398017586</v>
      </c>
      <c r="H14" s="1">
        <f t="shared" si="6"/>
        <v>1954985979.452786</v>
      </c>
      <c r="I14" s="8">
        <f t="shared" si="7"/>
        <v>61.992198739624108</v>
      </c>
      <c r="J14" s="1">
        <f t="shared" si="8"/>
        <v>2764767686.3913784</v>
      </c>
      <c r="K14" s="8">
        <f t="shared" si="9"/>
        <v>87.670208218904691</v>
      </c>
    </row>
    <row r="15" spans="1:13" x14ac:dyDescent="0.25">
      <c r="A15">
        <f t="shared" si="10"/>
        <v>40</v>
      </c>
      <c r="B15" s="8">
        <f t="shared" si="0"/>
        <v>80.561197514070543</v>
      </c>
      <c r="C15" s="8">
        <f t="shared" si="1"/>
        <v>56.965369062708113</v>
      </c>
      <c r="D15" s="1">
        <f t="shared" si="2"/>
        <v>2.2492070243140324E-8</v>
      </c>
      <c r="E15" s="8">
        <f t="shared" si="4"/>
        <v>0.70930992718767327</v>
      </c>
      <c r="F15" s="1">
        <f t="shared" si="3"/>
        <v>1.5904295391848684E-8</v>
      </c>
      <c r="G15" s="8">
        <f t="shared" si="5"/>
        <v>0.50155785947734011</v>
      </c>
      <c r="H15" s="1">
        <f t="shared" si="6"/>
        <v>2466699301.7182255</v>
      </c>
      <c r="I15" s="8">
        <f t="shared" si="7"/>
        <v>78.218521743982294</v>
      </c>
      <c r="J15" s="1">
        <f t="shared" si="8"/>
        <v>3488439606.7861571</v>
      </c>
      <c r="K15" s="8">
        <f t="shared" si="9"/>
        <v>110.61769427911457</v>
      </c>
    </row>
    <row r="16" spans="1:13" x14ac:dyDescent="0.25">
      <c r="A16">
        <f t="shared" si="10"/>
        <v>50</v>
      </c>
      <c r="B16" s="8">
        <f t="shared" si="0"/>
        <v>80.524878691495601</v>
      </c>
      <c r="C16" s="8">
        <f t="shared" si="1"/>
        <v>56.939687776980662</v>
      </c>
      <c r="D16" s="1">
        <f t="shared" si="2"/>
        <v>2.8127768442533277E-8</v>
      </c>
      <c r="E16" s="8">
        <f t="shared" si="4"/>
        <v>0.8870373056037294</v>
      </c>
      <c r="F16" s="1">
        <f t="shared" si="3"/>
        <v>1.9889335805360258E-8</v>
      </c>
      <c r="G16" s="8">
        <f t="shared" si="5"/>
        <v>0.62723009395784113</v>
      </c>
      <c r="H16" s="1">
        <f t="shared" si="6"/>
        <v>2863455994.1985669</v>
      </c>
      <c r="I16" s="8">
        <f t="shared" si="7"/>
        <v>90.799593930700368</v>
      </c>
      <c r="J16" s="1">
        <f t="shared" si="8"/>
        <v>4049538302.2541475</v>
      </c>
      <c r="K16" s="8">
        <f t="shared" si="9"/>
        <v>128.41001719476623</v>
      </c>
    </row>
    <row r="17" spans="1:11" x14ac:dyDescent="0.25">
      <c r="A17">
        <f t="shared" si="10"/>
        <v>60</v>
      </c>
      <c r="B17" s="8">
        <f t="shared" si="0"/>
        <v>80.480466761741283</v>
      </c>
      <c r="C17" s="8">
        <f t="shared" si="1"/>
        <v>56.908283800285801</v>
      </c>
      <c r="D17" s="1">
        <f t="shared" si="2"/>
        <v>3.377194839194243E-8</v>
      </c>
      <c r="E17" s="8">
        <f t="shared" si="4"/>
        <v>1.0650321644882965</v>
      </c>
      <c r="F17" s="1">
        <f t="shared" si="3"/>
        <v>2.3880373721824612E-8</v>
      </c>
      <c r="G17" s="8">
        <f t="shared" si="5"/>
        <v>0.75309146569146102</v>
      </c>
      <c r="H17" s="1">
        <f t="shared" si="6"/>
        <v>3187467358.005177</v>
      </c>
      <c r="I17" s="8">
        <f t="shared" si="7"/>
        <v>101.07392687738385</v>
      </c>
      <c r="J17" s="1">
        <f t="shared" si="8"/>
        <v>4507759567.312459</v>
      </c>
      <c r="K17" s="8">
        <f t="shared" si="9"/>
        <v>142.94011819230272</v>
      </c>
    </row>
    <row r="18" spans="1:11" x14ac:dyDescent="0.25">
      <c r="A18">
        <f t="shared" si="10"/>
        <v>70</v>
      </c>
      <c r="B18" s="8">
        <f t="shared" si="0"/>
        <v>80.427948317883065</v>
      </c>
      <c r="C18" s="8">
        <f t="shared" si="1"/>
        <v>56.871147652496298</v>
      </c>
      <c r="D18" s="1">
        <f t="shared" si="2"/>
        <v>3.9426334560263735E-8</v>
      </c>
      <c r="E18" s="8">
        <f t="shared" si="4"/>
        <v>1.2433488866924771</v>
      </c>
      <c r="F18" s="1">
        <f t="shared" si="3"/>
        <v>2.7878628524892025E-8</v>
      </c>
      <c r="G18" s="8">
        <f t="shared" si="5"/>
        <v>0.87918042916099493</v>
      </c>
      <c r="H18" s="1">
        <f t="shared" si="6"/>
        <v>3461250144.9973354</v>
      </c>
      <c r="I18" s="8">
        <f t="shared" si="7"/>
        <v>109.75552210164052</v>
      </c>
      <c r="J18" s="1">
        <f t="shared" si="8"/>
        <v>4894946897.8210726</v>
      </c>
      <c r="K18" s="8">
        <f t="shared" si="9"/>
        <v>155.21774790147998</v>
      </c>
    </row>
    <row r="19" spans="1:11" x14ac:dyDescent="0.25">
      <c r="A19">
        <f t="shared" si="10"/>
        <v>80</v>
      </c>
      <c r="B19" s="8">
        <f t="shared" si="0"/>
        <v>80.367307467583245</v>
      </c>
      <c r="C19" s="8">
        <f t="shared" si="1"/>
        <v>56.828268096032375</v>
      </c>
      <c r="D19" s="1">
        <f t="shared" si="2"/>
        <v>4.5092666917797519E-8</v>
      </c>
      <c r="E19" s="8">
        <f t="shared" si="4"/>
        <v>1.4220423439196626</v>
      </c>
      <c r="F19" s="1">
        <f t="shared" si="3"/>
        <v>3.1885330559360921E-8</v>
      </c>
      <c r="G19" s="8">
        <f t="shared" si="5"/>
        <v>1.0055357845200059</v>
      </c>
      <c r="H19" s="1">
        <f t="shared" si="6"/>
        <v>3698244806.0940504</v>
      </c>
      <c r="I19" s="8">
        <f t="shared" si="7"/>
        <v>117.27057350628014</v>
      </c>
      <c r="J19" s="1">
        <f t="shared" si="8"/>
        <v>5230107961.7540627</v>
      </c>
      <c r="K19" s="8">
        <f t="shared" si="9"/>
        <v>165.84563551985232</v>
      </c>
    </row>
    <row r="20" spans="1:11" x14ac:dyDescent="0.25">
      <c r="A20">
        <f t="shared" si="10"/>
        <v>90</v>
      </c>
      <c r="B20" s="8">
        <f t="shared" si="0"/>
        <v>80.298525808900877</v>
      </c>
      <c r="C20" s="8">
        <f t="shared" si="1"/>
        <v>56.779632118756808</v>
      </c>
      <c r="D20" s="1">
        <f t="shared" si="2"/>
        <v>5.0772703657823881E-8</v>
      </c>
      <c r="E20" s="8">
        <f t="shared" si="4"/>
        <v>1.6011679825531338</v>
      </c>
      <c r="F20" s="1">
        <f t="shared" si="3"/>
        <v>3.5901723055622292E-8</v>
      </c>
      <c r="G20" s="8">
        <f t="shared" si="5"/>
        <v>1.1321967382821048</v>
      </c>
      <c r="H20" s="1">
        <f t="shared" si="6"/>
        <v>3907120663.0153213</v>
      </c>
      <c r="I20" s="8">
        <f t="shared" si="7"/>
        <v>123.89398347968421</v>
      </c>
      <c r="J20" s="1">
        <f t="shared" si="8"/>
        <v>5525503031.464426</v>
      </c>
      <c r="K20" s="8">
        <f t="shared" si="9"/>
        <v>175.21255173339759</v>
      </c>
    </row>
    <row r="21" spans="1:11" x14ac:dyDescent="0.25">
      <c r="A21">
        <f t="shared" si="10"/>
        <v>100</v>
      </c>
      <c r="B21" s="8">
        <f t="shared" si="0"/>
        <v>80.221582402150631</v>
      </c>
      <c r="C21" s="8">
        <f t="shared" si="1"/>
        <v>56.725224914076115</v>
      </c>
      <c r="D21" s="1">
        <f t="shared" si="2"/>
        <v>5.6468223983493735E-8</v>
      </c>
      <c r="E21" s="8">
        <f t="shared" si="4"/>
        <v>1.7807819115434584</v>
      </c>
      <c r="F21" s="1">
        <f t="shared" si="3"/>
        <v>3.9929064100289264E-8</v>
      </c>
      <c r="G21" s="8">
        <f t="shared" si="5"/>
        <v>1.2592029654667223</v>
      </c>
      <c r="H21" s="1">
        <f t="shared" si="6"/>
        <v>4093797021.9260826</v>
      </c>
      <c r="I21" s="8">
        <f t="shared" si="7"/>
        <v>129.81345198903102</v>
      </c>
      <c r="J21" s="1">
        <f t="shared" si="8"/>
        <v>5789503270.0104523</v>
      </c>
      <c r="K21" s="8">
        <f t="shared" si="9"/>
        <v>183.5839443813563</v>
      </c>
    </row>
    <row r="22" spans="1:11" x14ac:dyDescent="0.25">
      <c r="A22">
        <f t="shared" si="10"/>
        <v>110</v>
      </c>
      <c r="B22" s="8">
        <f t="shared" si="0"/>
        <v>80.136453737709374</v>
      </c>
      <c r="C22" s="8">
        <f t="shared" si="1"/>
        <v>56.665029858176347</v>
      </c>
      <c r="D22" s="1">
        <f t="shared" si="2"/>
        <v>6.2181030970548518E-8</v>
      </c>
      <c r="E22" s="8">
        <f t="shared" si="4"/>
        <v>1.9609409926872181</v>
      </c>
      <c r="F22" s="1">
        <f t="shared" si="3"/>
        <v>4.3968628660445587E-8</v>
      </c>
      <c r="G22" s="8">
        <f t="shared" si="5"/>
        <v>1.3865946734358121</v>
      </c>
      <c r="H22" s="1">
        <f t="shared" si="6"/>
        <v>4262495836.1552753</v>
      </c>
      <c r="I22" s="8">
        <f t="shared" si="7"/>
        <v>135.16285629614649</v>
      </c>
      <c r="J22" s="1">
        <f t="shared" si="8"/>
        <v>6028079421.0496359</v>
      </c>
      <c r="K22" s="8">
        <f t="shared" si="9"/>
        <v>191.14914450309601</v>
      </c>
    </row>
    <row r="23" spans="1:11" x14ac:dyDescent="0.25">
      <c r="A23">
        <f t="shared" si="10"/>
        <v>120</v>
      </c>
      <c r="B23" s="8">
        <f t="shared" si="0"/>
        <v>80.043113699653688</v>
      </c>
      <c r="C23" s="8">
        <f t="shared" si="1"/>
        <v>56.599028484310963</v>
      </c>
      <c r="D23" s="1">
        <f t="shared" si="2"/>
        <v>6.7912954516878668E-8</v>
      </c>
      <c r="E23" s="8">
        <f t="shared" si="4"/>
        <v>2.1417029336442859</v>
      </c>
      <c r="F23" s="1">
        <f t="shared" si="3"/>
        <v>4.8021710669298487E-8</v>
      </c>
      <c r="G23" s="8">
        <f t="shared" si="5"/>
        <v>1.5144126676669971</v>
      </c>
      <c r="H23" s="1">
        <f t="shared" si="6"/>
        <v>4416334392.1725941</v>
      </c>
      <c r="I23" s="8">
        <f t="shared" si="7"/>
        <v>140.04104490653836</v>
      </c>
      <c r="J23" s="1">
        <f t="shared" si="8"/>
        <v>6245639993.3852215</v>
      </c>
      <c r="K23" s="8">
        <f t="shared" si="9"/>
        <v>198.0479449957262</v>
      </c>
    </row>
    <row r="24" spans="1:11" x14ac:dyDescent="0.25">
      <c r="A24">
        <f t="shared" si="10"/>
        <v>130</v>
      </c>
      <c r="B24" s="8">
        <f t="shared" si="0"/>
        <v>79.941533525095764</v>
      </c>
      <c r="C24" s="8">
        <f t="shared" si="1"/>
        <v>56.527200454046941</v>
      </c>
      <c r="D24" s="1">
        <f t="shared" si="2"/>
        <v>7.3665854390505567E-8</v>
      </c>
      <c r="E24" s="8">
        <f t="shared" si="4"/>
        <v>2.3231263840589835</v>
      </c>
      <c r="F24" s="1">
        <f t="shared" si="3"/>
        <v>5.2089625181427292E-8</v>
      </c>
      <c r="G24" s="8">
        <f t="shared" si="5"/>
        <v>1.6426984197214911</v>
      </c>
      <c r="H24" s="1">
        <f t="shared" si="6"/>
        <v>4557679943.1529608</v>
      </c>
      <c r="I24" s="8">
        <f t="shared" si="7"/>
        <v>144.5230829259564</v>
      </c>
      <c r="J24" s="1">
        <f t="shared" si="8"/>
        <v>6445532788.5627537</v>
      </c>
      <c r="K24" s="8">
        <f t="shared" si="9"/>
        <v>204.38650394985902</v>
      </c>
    </row>
    <row r="25" spans="1:11" x14ac:dyDescent="0.25">
      <c r="A25">
        <f t="shared" si="10"/>
        <v>140</v>
      </c>
      <c r="B25" s="8">
        <f t="shared" si="0"/>
        <v>79.831681759067266</v>
      </c>
      <c r="C25" s="8">
        <f t="shared" si="1"/>
        <v>56.449523525362878</v>
      </c>
      <c r="D25" s="1">
        <f t="shared" si="2"/>
        <v>7.9441623388230815E-8</v>
      </c>
      <c r="E25" s="8">
        <f t="shared" si="4"/>
        <v>2.5052710351712473</v>
      </c>
      <c r="F25" s="1">
        <f t="shared" si="3"/>
        <v>5.6173710606285846E-8</v>
      </c>
      <c r="G25" s="8">
        <f t="shared" si="5"/>
        <v>1.7714941376798305</v>
      </c>
      <c r="H25" s="1">
        <f t="shared" si="6"/>
        <v>4688372543.1135492</v>
      </c>
      <c r="I25" s="8">
        <f t="shared" si="7"/>
        <v>148.667318084524</v>
      </c>
      <c r="J25" s="1">
        <f t="shared" si="8"/>
        <v>6630360035.9288187</v>
      </c>
      <c r="K25" s="8">
        <f t="shared" si="9"/>
        <v>210.24733751676874</v>
      </c>
    </row>
    <row r="26" spans="1:11" x14ac:dyDescent="0.25">
      <c r="A26">
        <f t="shared" si="10"/>
        <v>150</v>
      </c>
      <c r="B26" s="8">
        <f t="shared" si="0"/>
        <v>79.713524204783766</v>
      </c>
      <c r="C26" s="8">
        <f t="shared" si="1"/>
        <v>56.36597351748059</v>
      </c>
      <c r="D26" s="1">
        <f t="shared" si="2"/>
        <v>8.5242190617945784E-8</v>
      </c>
      <c r="E26" s="8">
        <f t="shared" si="4"/>
        <v>2.688197723327538</v>
      </c>
      <c r="F26" s="1">
        <f t="shared" si="3"/>
        <v>6.0275331029145767E-8</v>
      </c>
      <c r="G26" s="8">
        <f t="shared" si="5"/>
        <v>1.9008428393351409</v>
      </c>
      <c r="H26" s="1">
        <f t="shared" si="6"/>
        <v>4809870816.0795088</v>
      </c>
      <c r="I26" s="8">
        <f t="shared" si="7"/>
        <v>152.52000304666123</v>
      </c>
      <c r="J26" s="1">
        <f t="shared" si="8"/>
        <v>6802184541.3621874</v>
      </c>
      <c r="K26" s="8">
        <f t="shared" si="9"/>
        <v>215.69585684177409</v>
      </c>
    </row>
    <row r="27" spans="1:11" x14ac:dyDescent="0.25">
      <c r="A27">
        <f t="shared" si="10"/>
        <v>160</v>
      </c>
      <c r="B27" s="8">
        <f t="shared" si="0"/>
        <v>79.587023869101699</v>
      </c>
      <c r="C27" s="8">
        <f t="shared" si="1"/>
        <v>56.276524272297436</v>
      </c>
      <c r="D27" s="1">
        <f t="shared" si="2"/>
        <v>9.1069524918443371E-8</v>
      </c>
      <c r="E27" s="8">
        <f t="shared" si="4"/>
        <v>2.8719685378280304</v>
      </c>
      <c r="F27" s="1">
        <f t="shared" si="3"/>
        <v>6.4395878629268582E-8</v>
      </c>
      <c r="G27" s="8">
        <f t="shared" si="5"/>
        <v>2.0307884284526141</v>
      </c>
      <c r="H27" s="1">
        <f t="shared" si="6"/>
        <v>4923350584.057148</v>
      </c>
      <c r="I27" s="8">
        <f t="shared" si="7"/>
        <v>156.11842288359804</v>
      </c>
      <c r="J27" s="1">
        <f t="shared" si="8"/>
        <v>6962669168.2911167</v>
      </c>
      <c r="K27" s="8">
        <f t="shared" si="9"/>
        <v>220.7847909782825</v>
      </c>
    </row>
    <row r="28" spans="1:11" x14ac:dyDescent="0.25">
      <c r="A28">
        <f t="shared" si="10"/>
        <v>170</v>
      </c>
      <c r="B28" s="8">
        <f t="shared" si="0"/>
        <v>79.452140902960863</v>
      </c>
      <c r="C28" s="8">
        <f t="shared" si="1"/>
        <v>56.181147612272689</v>
      </c>
      <c r="D28" s="1">
        <f t="shared" si="2"/>
        <v>9.6925638431530491E-8</v>
      </c>
      <c r="E28" s="8">
        <f t="shared" si="4"/>
        <v>3.0566469335767459</v>
      </c>
      <c r="F28" s="1">
        <f t="shared" si="3"/>
        <v>6.8536776205770662E-8</v>
      </c>
      <c r="G28" s="8">
        <f t="shared" si="5"/>
        <v>2.1613757744251836</v>
      </c>
      <c r="H28" s="1">
        <f t="shared" si="6"/>
        <v>5029773541.9614086</v>
      </c>
      <c r="I28" s="8">
        <f t="shared" si="7"/>
        <v>159.4930727410391</v>
      </c>
      <c r="J28" s="1">
        <f t="shared" si="8"/>
        <v>7113173958.7071829</v>
      </c>
      <c r="K28" s="8">
        <f t="shared" si="9"/>
        <v>225.55726657493605</v>
      </c>
    </row>
    <row r="29" spans="1:11" x14ac:dyDescent="0.25">
      <c r="A29">
        <f t="shared" si="10"/>
        <v>180</v>
      </c>
      <c r="B29" s="8">
        <f t="shared" si="0"/>
        <v>79.308832536581932</v>
      </c>
      <c r="C29" s="8">
        <f t="shared" si="1"/>
        <v>56.07981329460538</v>
      </c>
      <c r="D29" s="1">
        <f t="shared" si="2"/>
        <v>1.0281259034231541E-7</v>
      </c>
      <c r="E29" s="8">
        <f t="shared" si="4"/>
        <v>3.2422978490352592</v>
      </c>
      <c r="F29" s="1">
        <f t="shared" si="3"/>
        <v>7.269947982240578E-8</v>
      </c>
      <c r="G29" s="8">
        <f t="shared" si="5"/>
        <v>2.2926507956793887</v>
      </c>
      <c r="H29" s="1">
        <f t="shared" si="6"/>
        <v>5129936273.1737747</v>
      </c>
      <c r="I29" s="8">
        <f t="shared" si="7"/>
        <v>162.66921211230894</v>
      </c>
      <c r="J29" s="1">
        <f t="shared" si="8"/>
        <v>7254825451.6320429</v>
      </c>
      <c r="K29" s="8">
        <f t="shared" si="9"/>
        <v>230.04900594977306</v>
      </c>
    </row>
    <row r="30" spans="1:11" x14ac:dyDescent="0.25">
      <c r="A30">
        <f t="shared" si="10"/>
        <v>190</v>
      </c>
      <c r="B30" s="8">
        <f t="shared" si="0"/>
        <v>79.157053009165978</v>
      </c>
      <c r="C30" s="8">
        <f t="shared" si="1"/>
        <v>55.972488961524263</v>
      </c>
      <c r="D30" s="1">
        <f t="shared" si="2"/>
        <v>1.0873249080475178E-7</v>
      </c>
      <c r="E30" s="8">
        <f t="shared" si="4"/>
        <v>3.4289878300186523</v>
      </c>
      <c r="F30" s="1">
        <f t="shared" si="3"/>
        <v>7.6885481583343916E-8</v>
      </c>
      <c r="G30" s="8">
        <f t="shared" si="5"/>
        <v>2.4246605472123339</v>
      </c>
      <c r="H30" s="1">
        <f t="shared" si="6"/>
        <v>5224505994.9264698</v>
      </c>
      <c r="I30" s="8">
        <f t="shared" si="7"/>
        <v>165.66799831704941</v>
      </c>
      <c r="J30" s="1">
        <f t="shared" si="8"/>
        <v>7388567234.7245531</v>
      </c>
      <c r="K30" s="8">
        <f t="shared" si="9"/>
        <v>234.28993007117433</v>
      </c>
    </row>
    <row r="31" spans="1:11" x14ac:dyDescent="0.25">
      <c r="A31">
        <f t="shared" si="10"/>
        <v>200</v>
      </c>
      <c r="B31" s="8">
        <f t="shared" si="0"/>
        <v>78.996753492816978</v>
      </c>
      <c r="C31" s="8">
        <f t="shared" si="1"/>
        <v>55.859140086492971</v>
      </c>
      <c r="D31" s="1">
        <f t="shared" si="2"/>
        <v>1.1468750507087213E-7</v>
      </c>
      <c r="E31" s="8">
        <f t="shared" si="4"/>
        <v>3.6167851599150231</v>
      </c>
      <c r="F31" s="1">
        <f t="shared" si="3"/>
        <v>8.1096312552980239E-8</v>
      </c>
      <c r="G31" s="8">
        <f t="shared" si="5"/>
        <v>2.557453312670785</v>
      </c>
      <c r="H31" s="1">
        <f t="shared" si="6"/>
        <v>5314047124.1501293</v>
      </c>
      <c r="I31" s="8">
        <f t="shared" si="7"/>
        <v>168.50732889872302</v>
      </c>
      <c r="J31" s="1">
        <f t="shared" si="8"/>
        <v>7515197514.0628548</v>
      </c>
      <c r="K31" s="8">
        <f t="shared" si="9"/>
        <v>238.30534988783785</v>
      </c>
    </row>
    <row r="32" spans="1:11" x14ac:dyDescent="0.25">
      <c r="A32">
        <f t="shared" si="10"/>
        <v>210</v>
      </c>
      <c r="B32" s="8">
        <f t="shared" si="0"/>
        <v>78.827882010380932</v>
      </c>
      <c r="C32" s="8">
        <f t="shared" si="1"/>
        <v>55.739729916113411</v>
      </c>
      <c r="D32" s="1">
        <f t="shared" si="2"/>
        <v>1.206798578436575E-7</v>
      </c>
      <c r="E32" s="8">
        <f t="shared" si="4"/>
        <v>3.8057599969575828</v>
      </c>
      <c r="F32" s="1">
        <f t="shared" si="3"/>
        <v>8.5333545833878783E-8</v>
      </c>
      <c r="G32" s="8">
        <f t="shared" si="5"/>
        <v>2.6910787014172013</v>
      </c>
      <c r="H32" s="1">
        <f t="shared" si="6"/>
        <v>5399041354.8986616</v>
      </c>
      <c r="I32" s="8">
        <f t="shared" si="7"/>
        <v>171.20247827557907</v>
      </c>
      <c r="J32" s="1">
        <f t="shared" si="8"/>
        <v>7635397507.9108973</v>
      </c>
      <c r="K32" s="8">
        <f t="shared" si="9"/>
        <v>242.11686668920908</v>
      </c>
    </row>
    <row r="33" spans="1:11" x14ac:dyDescent="0.25">
      <c r="A33">
        <f t="shared" si="10"/>
        <v>220</v>
      </c>
      <c r="B33" s="8">
        <f t="shared" si="0"/>
        <v>78.650383346865183</v>
      </c>
      <c r="C33" s="8">
        <f t="shared" si="1"/>
        <v>55.614219407489884</v>
      </c>
      <c r="D33" s="1">
        <f t="shared" si="2"/>
        <v>1.2671183787518167E-7</v>
      </c>
      <c r="E33" s="8">
        <f t="shared" si="4"/>
        <v>3.9959845192317291</v>
      </c>
      <c r="F33" s="1">
        <f t="shared" si="3"/>
        <v>8.959879981815138E-8</v>
      </c>
      <c r="G33" s="8">
        <f t="shared" si="5"/>
        <v>2.8255877510652221</v>
      </c>
      <c r="H33" s="1">
        <f t="shared" si="6"/>
        <v>5479903060.7544832</v>
      </c>
      <c r="I33" s="8">
        <f t="shared" si="7"/>
        <v>173.76658614771952</v>
      </c>
      <c r="J33" s="1">
        <f t="shared" si="8"/>
        <v>7749753229.0088234</v>
      </c>
      <c r="K33" s="8">
        <f t="shared" si="9"/>
        <v>245.74306281737771</v>
      </c>
    </row>
    <row r="34" spans="1:11" x14ac:dyDescent="0.25">
      <c r="A34">
        <f t="shared" si="10"/>
        <v>230</v>
      </c>
      <c r="B34" s="8">
        <f t="shared" si="0"/>
        <v>78.464198954069644</v>
      </c>
      <c r="C34" s="8">
        <f t="shared" si="1"/>
        <v>55.48256716079306</v>
      </c>
      <c r="D34" s="1">
        <f t="shared" si="2"/>
        <v>1.327858028335606E-7</v>
      </c>
      <c r="E34" s="8">
        <f t="shared" si="4"/>
        <v>4.1875330781591673</v>
      </c>
      <c r="F34" s="1">
        <f t="shared" si="3"/>
        <v>9.3893741628910588E-8</v>
      </c>
      <c r="G34" s="8">
        <f t="shared" si="5"/>
        <v>2.9610330360093244</v>
      </c>
      <c r="H34" s="1">
        <f t="shared" si="6"/>
        <v>5556991270.5547142</v>
      </c>
      <c r="I34" s="8">
        <f t="shared" si="7"/>
        <v>176.21103724488566</v>
      </c>
      <c r="J34" s="1">
        <f t="shared" si="8"/>
        <v>7858772420.807374</v>
      </c>
      <c r="K34" s="8">
        <f t="shared" si="9"/>
        <v>249.20003871154788</v>
      </c>
    </row>
    <row r="35" spans="1:11" x14ac:dyDescent="0.25">
      <c r="A35">
        <f t="shared" si="10"/>
        <v>240</v>
      </c>
      <c r="B35" s="8">
        <f t="shared" si="0"/>
        <v>78.269266848025779</v>
      </c>
      <c r="C35" s="8">
        <f t="shared" si="1"/>
        <v>55.344729346738461</v>
      </c>
      <c r="D35" s="1">
        <f t="shared" si="2"/>
        <v>1.3890418446435319E-7</v>
      </c>
      <c r="E35" s="8">
        <f t="shared" si="4"/>
        <v>4.3804823612678421</v>
      </c>
      <c r="F35" s="1">
        <f t="shared" si="3"/>
        <v>9.8220090769931241E-8</v>
      </c>
      <c r="G35" s="8">
        <f t="shared" si="5"/>
        <v>3.0974687825205516</v>
      </c>
      <c r="H35" s="1">
        <f t="shared" si="6"/>
        <v>5630619093.3980808</v>
      </c>
      <c r="I35" s="8">
        <f t="shared" si="7"/>
        <v>178.54576019146629</v>
      </c>
      <c r="J35" s="1">
        <f t="shared" si="8"/>
        <v>7962897886.4404659</v>
      </c>
      <c r="K35" s="8">
        <f t="shared" si="9"/>
        <v>252.50183556698585</v>
      </c>
    </row>
    <row r="36" spans="1:11" x14ac:dyDescent="0.25">
      <c r="A36">
        <f t="shared" si="10"/>
        <v>250</v>
      </c>
      <c r="B36" s="8">
        <f t="shared" si="0"/>
        <v>78.065521498801104</v>
      </c>
      <c r="C36" s="8">
        <f t="shared" si="1"/>
        <v>55.200659628666472</v>
      </c>
      <c r="D36" s="1">
        <f t="shared" si="2"/>
        <v>1.4506949407442665E-7</v>
      </c>
      <c r="E36" s="8">
        <f t="shared" si="4"/>
        <v>4.574911565131119</v>
      </c>
      <c r="F36" s="1">
        <f t="shared" si="3"/>
        <v>1.0257962300332875E-7</v>
      </c>
      <c r="G36" s="8">
        <f t="shared" si="5"/>
        <v>3.2349509910329757</v>
      </c>
      <c r="H36" s="1">
        <f t="shared" si="6"/>
        <v>5701061218.289608</v>
      </c>
      <c r="I36" s="8">
        <f t="shared" si="7"/>
        <v>180.77946531867099</v>
      </c>
      <c r="J36" s="1">
        <f t="shared" si="8"/>
        <v>8062518094.8244438</v>
      </c>
      <c r="K36" s="8">
        <f t="shared" si="9"/>
        <v>255.66077165222109</v>
      </c>
    </row>
    <row r="37" spans="1:11" x14ac:dyDescent="0.25">
      <c r="A37">
        <f t="shared" si="10"/>
        <v>260</v>
      </c>
      <c r="B37" s="8">
        <f t="shared" si="0"/>
        <v>77.852893712184851</v>
      </c>
      <c r="C37" s="8">
        <f t="shared" si="1"/>
        <v>55.050309078881433</v>
      </c>
      <c r="D37" s="1">
        <f t="shared" si="2"/>
        <v>1.5128432836894629E-7</v>
      </c>
      <c r="E37" s="8">
        <f t="shared" si="4"/>
        <v>4.7709025794430904</v>
      </c>
      <c r="F37" s="1">
        <f t="shared" si="3"/>
        <v>1.0697417447693431E-7</v>
      </c>
      <c r="G37" s="8">
        <f t="shared" si="5"/>
        <v>3.3735375663046003</v>
      </c>
      <c r="H37" s="1">
        <f t="shared" si="6"/>
        <v>5768559941.9069557</v>
      </c>
      <c r="I37" s="8">
        <f t="shared" si="7"/>
        <v>182.91983580374671</v>
      </c>
      <c r="J37" s="1">
        <f t="shared" si="8"/>
        <v>8157975705.2069702</v>
      </c>
      <c r="K37" s="8">
        <f t="shared" si="9"/>
        <v>258.68771262071823</v>
      </c>
    </row>
    <row r="38" spans="1:11" x14ac:dyDescent="0.25">
      <c r="A38">
        <f t="shared" si="10"/>
        <v>270</v>
      </c>
      <c r="B38" s="8">
        <f t="shared" si="0"/>
        <v>77.631310502724276</v>
      </c>
      <c r="C38" s="8">
        <f t="shared" si="1"/>
        <v>54.89362608887479</v>
      </c>
      <c r="D38" s="1">
        <f t="shared" si="2"/>
        <v>1.5755137567511662E-7</v>
      </c>
      <c r="E38" s="8">
        <f t="shared" si="4"/>
        <v>4.968540183290477</v>
      </c>
      <c r="F38" s="1">
        <f t="shared" si="3"/>
        <v>1.1140564612514425E-7</v>
      </c>
      <c r="G38" s="8">
        <f t="shared" si="5"/>
        <v>3.5132884562025488</v>
      </c>
      <c r="H38" s="1">
        <f t="shared" si="6"/>
        <v>5833330058.0513363</v>
      </c>
      <c r="I38" s="8">
        <f t="shared" si="7"/>
        <v>184.97368271344928</v>
      </c>
      <c r="J38" s="1">
        <f t="shared" si="8"/>
        <v>8249574481.8948326</v>
      </c>
      <c r="K38" s="8">
        <f t="shared" si="9"/>
        <v>261.59229077545763</v>
      </c>
    </row>
    <row r="39" spans="1:11" x14ac:dyDescent="0.25">
      <c r="A39">
        <f t="shared" si="10"/>
        <v>280</v>
      </c>
      <c r="B39" s="8">
        <f t="shared" si="0"/>
        <v>77.400694957530547</v>
      </c>
      <c r="C39" s="8">
        <f t="shared" si="1"/>
        <v>54.730556273021264</v>
      </c>
      <c r="D39" s="1">
        <f t="shared" si="2"/>
        <v>1.6387342258962209E-7</v>
      </c>
      <c r="E39" s="8">
        <f t="shared" si="4"/>
        <v>5.1679122547863221</v>
      </c>
      <c r="F39" s="1">
        <f t="shared" si="3"/>
        <v>1.1587600836937054E-7</v>
      </c>
      <c r="G39" s="8">
        <f t="shared" si="5"/>
        <v>3.6542657999364696</v>
      </c>
      <c r="H39" s="1">
        <f t="shared" si="6"/>
        <v>5895562857.3520155</v>
      </c>
      <c r="I39" s="8">
        <f t="shared" si="7"/>
        <v>186.94707183384119</v>
      </c>
      <c r="J39" s="1">
        <f t="shared" si="8"/>
        <v>8337584950.6902962</v>
      </c>
      <c r="K39" s="8">
        <f t="shared" si="9"/>
        <v>264.38308443335541</v>
      </c>
    </row>
    <row r="40" spans="1:11" x14ac:dyDescent="0.25">
      <c r="A40">
        <f t="shared" si="10"/>
        <v>290</v>
      </c>
      <c r="B40" s="8">
        <f t="shared" si="0"/>
        <v>77.160966090217315</v>
      </c>
      <c r="C40" s="8">
        <f t="shared" si="1"/>
        <v>54.561042365297908</v>
      </c>
      <c r="D40" s="1">
        <f t="shared" si="2"/>
        <v>1.7025336109044472E-7</v>
      </c>
      <c r="E40" s="8">
        <f t="shared" si="4"/>
        <v>5.3691099953482642</v>
      </c>
      <c r="F40" s="1">
        <f t="shared" si="3"/>
        <v>1.2038730614685537E-7</v>
      </c>
      <c r="G40" s="8">
        <f t="shared" si="5"/>
        <v>3.796534086647231</v>
      </c>
      <c r="H40" s="1">
        <f t="shared" si="6"/>
        <v>5955429424.6833487</v>
      </c>
      <c r="I40" s="8">
        <f t="shared" si="7"/>
        <v>188.84542823069978</v>
      </c>
      <c r="J40" s="1">
        <f t="shared" si="8"/>
        <v>8422249062.1429892</v>
      </c>
      <c r="K40" s="8">
        <f t="shared" si="9"/>
        <v>267.06776579601058</v>
      </c>
    </row>
    <row r="41" spans="1:11" x14ac:dyDescent="0.25">
      <c r="A41">
        <f t="shared" si="10"/>
        <v>300</v>
      </c>
      <c r="B41" s="8">
        <f t="shared" si="0"/>
        <v>76.912038684274279</v>
      </c>
      <c r="C41" s="8">
        <f t="shared" si="1"/>
        <v>54.385024108532406</v>
      </c>
      <c r="D41" s="1">
        <f t="shared" si="2"/>
        <v>1.7669419615792173E-7</v>
      </c>
      <c r="E41" s="8">
        <f t="shared" si="4"/>
        <v>5.5722281700362197</v>
      </c>
      <c r="F41" s="1">
        <f t="shared" si="3"/>
        <v>1.2494166429957248E-7</v>
      </c>
      <c r="G41" s="8">
        <f t="shared" si="5"/>
        <v>3.940160325351318</v>
      </c>
      <c r="H41" s="1">
        <f t="shared" si="6"/>
        <v>6013083377.2320089</v>
      </c>
      <c r="I41" s="8">
        <f t="shared" si="7"/>
        <v>190.67362307305964</v>
      </c>
      <c r="J41" s="1">
        <f t="shared" si="8"/>
        <v>8503784063.7617197</v>
      </c>
      <c r="K41" s="8">
        <f t="shared" si="9"/>
        <v>269.65322373673644</v>
      </c>
    </row>
    <row r="42" spans="1:11" x14ac:dyDescent="0.25">
      <c r="A42">
        <f t="shared" si="10"/>
        <v>310</v>
      </c>
      <c r="B42" s="8">
        <f t="shared" si="0"/>
        <v>76.653823125109724</v>
      </c>
      <c r="C42" s="8">
        <f t="shared" si="1"/>
        <v>54.202438135639277</v>
      </c>
      <c r="D42" s="1">
        <f t="shared" si="2"/>
        <v>1.8319905395461275E-7</v>
      </c>
      <c r="E42" s="8">
        <f t="shared" si="4"/>
        <v>5.7773653655126669</v>
      </c>
      <c r="F42" s="1">
        <f t="shared" si="3"/>
        <v>1.2954129335826686E-7</v>
      </c>
      <c r="G42" s="8">
        <f t="shared" si="5"/>
        <v>4.0852142273463032</v>
      </c>
      <c r="H42" s="1">
        <f t="shared" si="6"/>
        <v>6068663153.3194551</v>
      </c>
      <c r="I42" s="8">
        <f t="shared" si="7"/>
        <v>192.43604621129677</v>
      </c>
      <c r="J42" s="1">
        <f t="shared" si="8"/>
        <v>8582385736.8982468</v>
      </c>
      <c r="K42" s="8">
        <f t="shared" si="9"/>
        <v>272.14566644147158</v>
      </c>
    </row>
    <row r="43" spans="1:11" x14ac:dyDescent="0.25">
      <c r="A43">
        <f t="shared" si="10"/>
        <v>320</v>
      </c>
      <c r="B43" s="8">
        <f t="shared" ref="B43:B74" si="11">((F$3*B$3)/(G$3*D$3))^0.5*(C$3^2-A43^2)^0.5</f>
        <v>76.386225219921513</v>
      </c>
      <c r="C43" s="8">
        <f t="shared" ref="C43:C74" si="12">((F$3*B$3)/(2*G$3*D$3))^0.5*(C$3^2-A43^2)^0.5</f>
        <v>54.013217842249382</v>
      </c>
      <c r="D43" s="1">
        <f t="shared" ref="D43:D74" si="13">(1/H$3)*(G$3*B$3*D$3/F$3)^0.5*(A43/((C$3^2-A43^2)^0.5))</f>
        <v>1.8977119061884581E-7</v>
      </c>
      <c r="E43" s="8">
        <f t="shared" si="4"/>
        <v>5.9846242673559207</v>
      </c>
      <c r="F43" s="1">
        <f t="shared" ref="F43:F74" si="14">((1/H$3)*(G$3*B$3*D$3/(2*F$3))^0.5*(A43/((C$3^2-A43^2)^0.5)))</f>
        <v>1.341884957604308E-7</v>
      </c>
      <c r="G43" s="8">
        <f t="shared" si="5"/>
        <v>4.2317684023009452</v>
      </c>
      <c r="H43" s="1">
        <f t="shared" ref="H43:H74" si="15">H$3*((F$3)/(G$3*B$3*D$3))^0.5*((C$3^2-A43^2)^0.5-(C$3^2-I$3^2)^0.5-(C$3*LN((I$3*(C$3+(C$3^2-A43^2)^0.5))/(A43*(C$3+(C$3^2-I$3^2)^0.5)))))</f>
        <v>6122293937.5977116</v>
      </c>
      <c r="I43" s="8">
        <f t="shared" si="7"/>
        <v>194.13666722468645</v>
      </c>
      <c r="J43" s="1">
        <f t="shared" ref="J43:J74" si="16">H$3*((2*F$3)/(G$3*B$3*D$3))^0.5*((C$3^2-A43^2)^0.5-(C$3^2-I$3^2)^0.5-(C$3*LN((I$3*(C$3+(C$3^2-A43^2)^0.5))/(A43*(C$3+(C$3^2-I$3^2)^0.5)))))</f>
        <v>8658231119.3852634</v>
      </c>
      <c r="K43" s="8">
        <f t="shared" si="9"/>
        <v>274.55070774306392</v>
      </c>
    </row>
    <row r="44" spans="1:11" x14ac:dyDescent="0.25">
      <c r="A44">
        <f t="shared" si="10"/>
        <v>330</v>
      </c>
      <c r="B44" s="8">
        <f t="shared" si="11"/>
        <v>76.109146004473118</v>
      </c>
      <c r="C44" s="8">
        <f t="shared" si="12"/>
        <v>53.81729325007997</v>
      </c>
      <c r="D44" s="1">
        <f t="shared" si="13"/>
        <v>1.9641400173278417E-7</v>
      </c>
      <c r="E44" s="8">
        <f t="shared" si="4"/>
        <v>6.1941119586450819</v>
      </c>
      <c r="F44" s="1">
        <f t="shared" si="14"/>
        <v>1.3888567254523799E-7</v>
      </c>
      <c r="G44" s="8">
        <f t="shared" si="5"/>
        <v>4.3798985693866248</v>
      </c>
      <c r="H44" s="1">
        <f t="shared" si="15"/>
        <v>6174089289.7820015</v>
      </c>
      <c r="I44" s="8">
        <f t="shared" si="7"/>
        <v>195.7790870681761</v>
      </c>
      <c r="J44" s="1">
        <f t="shared" si="16"/>
        <v>8731480808.9121761</v>
      </c>
      <c r="K44" s="8">
        <f t="shared" si="9"/>
        <v>276.87344016083767</v>
      </c>
    </row>
    <row r="45" spans="1:11" x14ac:dyDescent="0.25">
      <c r="A45">
        <f t="shared" si="10"/>
        <v>340</v>
      </c>
      <c r="B45" s="8">
        <f t="shared" si="11"/>
        <v>75.822481535758939</v>
      </c>
      <c r="C45" s="8">
        <f t="shared" si="12"/>
        <v>53.614590860326935</v>
      </c>
      <c r="D45" s="1">
        <f t="shared" si="13"/>
        <v>2.0313103253260117E-7</v>
      </c>
      <c r="E45" s="8">
        <f t="shared" si="4"/>
        <v>6.4059402419481106</v>
      </c>
      <c r="F45" s="1">
        <f t="shared" si="14"/>
        <v>1.4363533057322749E-7</v>
      </c>
      <c r="G45" s="8">
        <f t="shared" si="5"/>
        <v>4.5296837849573022</v>
      </c>
      <c r="H45" s="1">
        <f t="shared" si="15"/>
        <v>6224152530.0395727</v>
      </c>
      <c r="I45" s="8">
        <f t="shared" si="7"/>
        <v>197.36658200277691</v>
      </c>
      <c r="J45" s="1">
        <f t="shared" si="16"/>
        <v>8802280922.2607765</v>
      </c>
      <c r="K45" s="8">
        <f t="shared" si="9"/>
        <v>279.1184970275487</v>
      </c>
    </row>
    <row r="46" spans="1:11" x14ac:dyDescent="0.25">
      <c r="A46">
        <f t="shared" si="10"/>
        <v>350</v>
      </c>
      <c r="B46" s="8">
        <f t="shared" si="11"/>
        <v>75.526122669441136</v>
      </c>
      <c r="C46" s="8">
        <f t="shared" si="12"/>
        <v>53.405033496288866</v>
      </c>
      <c r="D46" s="1">
        <f t="shared" si="13"/>
        <v>2.0992598893597634E-7</v>
      </c>
      <c r="E46" s="8">
        <f t="shared" si="4"/>
        <v>6.6202259870849502</v>
      </c>
      <c r="F46" s="1">
        <f t="shared" si="14"/>
        <v>1.4844009032392102E-7</v>
      </c>
      <c r="G46" s="8">
        <f t="shared" si="5"/>
        <v>4.6812066884551733</v>
      </c>
      <c r="H46" s="1">
        <f t="shared" si="15"/>
        <v>6272577923.3688431</v>
      </c>
      <c r="I46" s="8">
        <f t="shared" si="7"/>
        <v>198.90214115198006</v>
      </c>
      <c r="J46" s="1">
        <f t="shared" si="16"/>
        <v>8870764770.2702827</v>
      </c>
      <c r="K46" s="8">
        <f t="shared" si="9"/>
        <v>281.2901056021779</v>
      </c>
    </row>
    <row r="47" spans="1:11" x14ac:dyDescent="0.25">
      <c r="A47">
        <f t="shared" si="10"/>
        <v>360</v>
      </c>
      <c r="B47" s="8">
        <f t="shared" si="11"/>
        <v>75.219954820825976</v>
      </c>
      <c r="C47" s="8">
        <f t="shared" si="12"/>
        <v>53.188540134351783</v>
      </c>
      <c r="D47" s="1">
        <f t="shared" si="13"/>
        <v>2.168027494707649E-7</v>
      </c>
      <c r="E47" s="8">
        <f t="shared" si="4"/>
        <v>6.837091507310042</v>
      </c>
      <c r="F47" s="1">
        <f t="shared" si="14"/>
        <v>1.5330269433066605E-7</v>
      </c>
      <c r="G47" s="8">
        <f t="shared" si="5"/>
        <v>4.834553768411884</v>
      </c>
      <c r="H47" s="1">
        <f t="shared" si="15"/>
        <v>6319451696.9496803</v>
      </c>
      <c r="I47" s="8">
        <f t="shared" si="7"/>
        <v>200.38849876172247</v>
      </c>
      <c r="J47" s="1">
        <f t="shared" si="16"/>
        <v>8937054296.5879078</v>
      </c>
      <c r="K47" s="8">
        <f t="shared" si="9"/>
        <v>283.39213269241208</v>
      </c>
    </row>
    <row r="48" spans="1:11" x14ac:dyDescent="0.25">
      <c r="A48">
        <f t="shared" si="10"/>
        <v>370</v>
      </c>
      <c r="B48" s="8">
        <f t="shared" si="11"/>
        <v>74.903857708020595</v>
      </c>
      <c r="C48" s="8">
        <f t="shared" si="12"/>
        <v>52.965025722373611</v>
      </c>
      <c r="D48" s="1">
        <f t="shared" si="13"/>
        <v>2.2376537819849231E-7</v>
      </c>
      <c r="E48" s="8">
        <f t="shared" si="4"/>
        <v>7.056664966867654</v>
      </c>
      <c r="F48" s="1">
        <f t="shared" si="14"/>
        <v>1.5822601631892636E-7</v>
      </c>
      <c r="G48" s="8">
        <f t="shared" si="5"/>
        <v>4.9898156506336617</v>
      </c>
      <c r="H48" s="1">
        <f t="shared" si="15"/>
        <v>6364852917.9244251</v>
      </c>
      <c r="I48" s="8">
        <f t="shared" si="7"/>
        <v>201.82816203464057</v>
      </c>
      <c r="J48" s="1">
        <f t="shared" si="16"/>
        <v>9001261319.0386887</v>
      </c>
      <c r="K48" s="8">
        <f t="shared" si="9"/>
        <v>285.42812401822323</v>
      </c>
    </row>
    <row r="49" spans="1:11" x14ac:dyDescent="0.25">
      <c r="A49">
        <f t="shared" si="10"/>
        <v>380</v>
      </c>
      <c r="B49" s="8">
        <f t="shared" si="11"/>
        <v>74.577705075768847</v>
      </c>
      <c r="C49" s="8">
        <f t="shared" si="12"/>
        <v>52.734400984406562</v>
      </c>
      <c r="D49" s="1">
        <f t="shared" si="13"/>
        <v>2.3081813873746785E-7</v>
      </c>
      <c r="E49" s="8">
        <f t="shared" si="4"/>
        <v>7.2790808232247857</v>
      </c>
      <c r="F49" s="1">
        <f t="shared" si="14"/>
        <v>1.6321307112212086E-7</v>
      </c>
      <c r="G49" s="8">
        <f t="shared" si="5"/>
        <v>5.1470874109072033</v>
      </c>
      <c r="H49" s="1">
        <f t="shared" si="15"/>
        <v>6408854253.9399223</v>
      </c>
      <c r="I49" s="8">
        <f t="shared" si="7"/>
        <v>203.22343524669972</v>
      </c>
      <c r="J49" s="1">
        <f t="shared" si="16"/>
        <v>9063488605.1943417</v>
      </c>
      <c r="K49" s="8">
        <f t="shared" si="9"/>
        <v>287.40133831793321</v>
      </c>
    </row>
    <row r="50" spans="1:11" x14ac:dyDescent="0.25">
      <c r="A50">
        <f t="shared" si="10"/>
        <v>390</v>
      </c>
      <c r="B50" s="8">
        <f t="shared" si="11"/>
        <v>74.241364398305521</v>
      </c>
      <c r="C50" s="8">
        <f t="shared" si="12"/>
        <v>52.496572210583359</v>
      </c>
      <c r="D50" s="1">
        <f t="shared" si="13"/>
        <v>2.3796550950299476E-7</v>
      </c>
      <c r="E50" s="8">
        <f t="shared" si="4"/>
        <v>7.5044803076864426</v>
      </c>
      <c r="F50" s="1">
        <f t="shared" si="14"/>
        <v>1.6826702545807943E-7</v>
      </c>
      <c r="G50" s="8">
        <f t="shared" si="5"/>
        <v>5.3064689148459934</v>
      </c>
      <c r="H50" s="1">
        <f t="shared" si="15"/>
        <v>6451522634.7178125</v>
      </c>
      <c r="I50" s="8">
        <f t="shared" si="7"/>
        <v>204.57644072545068</v>
      </c>
      <c r="J50" s="1">
        <f t="shared" si="16"/>
        <v>9123830807.9749336</v>
      </c>
      <c r="K50" s="8">
        <f t="shared" si="9"/>
        <v>289.31477701594793</v>
      </c>
    </row>
    <row r="51" spans="1:11" x14ac:dyDescent="0.25">
      <c r="A51">
        <f t="shared" si="10"/>
        <v>400</v>
      </c>
      <c r="B51" s="8">
        <f t="shared" si="11"/>
        <v>73.8946965593897</v>
      </c>
      <c r="C51" s="8">
        <f t="shared" si="12"/>
        <v>52.251441030866694</v>
      </c>
      <c r="D51" s="1">
        <f t="shared" si="13"/>
        <v>2.4521220029663003E-7</v>
      </c>
      <c r="E51" s="8">
        <f t="shared" si="4"/>
        <v>7.733011948554525</v>
      </c>
      <c r="F51" s="1">
        <f t="shared" si="14"/>
        <v>1.7339120965942104E-7</v>
      </c>
      <c r="G51" s="8">
        <f t="shared" si="5"/>
        <v>5.4680651878195023</v>
      </c>
      <c r="H51" s="1">
        <f t="shared" si="15"/>
        <v>6492919829.6806669</v>
      </c>
      <c r="I51" s="8">
        <f t="shared" si="7"/>
        <v>205.88913716643412</v>
      </c>
      <c r="J51" s="1">
        <f t="shared" si="16"/>
        <v>9182375282.5356045</v>
      </c>
      <c r="K51" s="8">
        <f t="shared" si="9"/>
        <v>291.1712101260656</v>
      </c>
    </row>
    <row r="52" spans="1:11" x14ac:dyDescent="0.25">
      <c r="A52">
        <f t="shared" si="10"/>
        <v>410</v>
      </c>
      <c r="B52" s="8">
        <f t="shared" si="11"/>
        <v>73.537555507476853</v>
      </c>
      <c r="C52" s="8">
        <f t="shared" si="12"/>
        <v>51.998904171219024</v>
      </c>
      <c r="D52" s="1">
        <f t="shared" si="13"/>
        <v>2.5256317039299575E-7</v>
      </c>
      <c r="E52" s="8">
        <f t="shared" si="4"/>
        <v>7.9648321415135142</v>
      </c>
      <c r="F52" s="1">
        <f t="shared" si="14"/>
        <v>1.7858913046286079E-7</v>
      </c>
      <c r="G52" s="8">
        <f t="shared" si="5"/>
        <v>5.6319868182767783</v>
      </c>
      <c r="H52" s="1">
        <f t="shared" si="15"/>
        <v>6533102954.0619307</v>
      </c>
      <c r="I52" s="8">
        <f t="shared" si="7"/>
        <v>207.16333568182174</v>
      </c>
      <c r="J52" s="1">
        <f t="shared" si="16"/>
        <v>9239202802.0141125</v>
      </c>
      <c r="K52" s="8">
        <f t="shared" si="9"/>
        <v>292.97319894768242</v>
      </c>
    </row>
    <row r="53" spans="1:11" x14ac:dyDescent="0.25">
      <c r="A53">
        <f t="shared" si="10"/>
        <v>420</v>
      </c>
      <c r="B53" s="8">
        <f t="shared" si="11"/>
        <v>73.16978788376295</v>
      </c>
      <c r="C53" s="8">
        <f t="shared" si="12"/>
        <v>51.738853190590063</v>
      </c>
      <c r="D53" s="1">
        <f t="shared" si="13"/>
        <v>2.6002364829160271E-7</v>
      </c>
      <c r="E53" s="8">
        <f t="shared" si="4"/>
        <v>8.2001057725239832</v>
      </c>
      <c r="F53" s="1">
        <f t="shared" si="14"/>
        <v>1.8386448497585813E-7</v>
      </c>
      <c r="G53" s="8">
        <f t="shared" si="5"/>
        <v>5.7983503981986617</v>
      </c>
      <c r="H53" s="1">
        <f t="shared" si="15"/>
        <v>6572124913.8293047</v>
      </c>
      <c r="I53" s="8">
        <f t="shared" si="7"/>
        <v>208.40071390884401</v>
      </c>
      <c r="J53" s="1">
        <f t="shared" si="16"/>
        <v>9294388186.7475109</v>
      </c>
      <c r="K53" s="8">
        <f t="shared" si="9"/>
        <v>294.72311601812248</v>
      </c>
    </row>
    <row r="54" spans="1:11" x14ac:dyDescent="0.25">
      <c r="A54">
        <f t="shared" si="10"/>
        <v>430</v>
      </c>
      <c r="B54" s="8">
        <f t="shared" si="11"/>
        <v>72.79123262057837</v>
      </c>
      <c r="C54" s="8">
        <f t="shared" si="12"/>
        <v>51.471174196938392</v>
      </c>
      <c r="D54" s="1">
        <f t="shared" si="13"/>
        <v>2.6759915332291669E-7</v>
      </c>
      <c r="E54" s="8">
        <f t="shared" si="4"/>
        <v>8.4390068991915008</v>
      </c>
      <c r="F54" s="1">
        <f t="shared" si="14"/>
        <v>1.8922117595441303E-7</v>
      </c>
      <c r="G54" s="8">
        <f t="shared" si="5"/>
        <v>5.9672790048983693</v>
      </c>
      <c r="H54" s="1">
        <f t="shared" si="15"/>
        <v>6610034798.0479946</v>
      </c>
      <c r="I54" s="8">
        <f t="shared" si="7"/>
        <v>209.60282845154725</v>
      </c>
      <c r="J54" s="1">
        <f t="shared" si="16"/>
        <v>9348000859.1575756</v>
      </c>
      <c r="K54" s="8">
        <f t="shared" si="9"/>
        <v>296.42316270793935</v>
      </c>
    </row>
    <row r="55" spans="1:11" x14ac:dyDescent="0.25">
      <c r="A55">
        <f t="shared" si="10"/>
        <v>440</v>
      </c>
      <c r="B55" s="8">
        <f t="shared" si="11"/>
        <v>72.401720507320192</v>
      </c>
      <c r="C55" s="8">
        <f t="shared" si="12"/>
        <v>51.19574754029923</v>
      </c>
      <c r="D55" s="1">
        <f t="shared" si="13"/>
        <v>2.7529551932294929E-7</v>
      </c>
      <c r="E55" s="8">
        <f t="shared" si="4"/>
        <v>8.6817194973685297</v>
      </c>
      <c r="F55" s="1">
        <f t="shared" si="14"/>
        <v>1.9466332854352969E-7</v>
      </c>
      <c r="G55" s="8">
        <f t="shared" si="5"/>
        <v>6.1389027289487528</v>
      </c>
      <c r="H55" s="1">
        <f t="shared" si="15"/>
        <v>6646878225.9200983</v>
      </c>
      <c r="I55" s="8">
        <f t="shared" si="7"/>
        <v>210.7711258853405</v>
      </c>
      <c r="J55" s="1">
        <f t="shared" si="16"/>
        <v>9400105334.5386181</v>
      </c>
      <c r="K55" s="8">
        <f t="shared" si="9"/>
        <v>298.07538478369543</v>
      </c>
    </row>
    <row r="56" spans="1:11" x14ac:dyDescent="0.25">
      <c r="A56">
        <f t="shared" si="10"/>
        <v>450</v>
      </c>
      <c r="B56" s="8">
        <f t="shared" si="11"/>
        <v>72.001073720783708</v>
      </c>
      <c r="C56" s="8">
        <f t="shared" si="12"/>
        <v>50.912447480678679</v>
      </c>
      <c r="D56" s="1">
        <f t="shared" si="13"/>
        <v>2.8311892061955421E-7</v>
      </c>
      <c r="E56" s="8">
        <f t="shared" si="4"/>
        <v>8.928438280658261</v>
      </c>
      <c r="F56" s="1">
        <f t="shared" si="14"/>
        <v>2.0019530865230267E-7</v>
      </c>
      <c r="G56" s="8">
        <f t="shared" si="5"/>
        <v>6.3133592536590166</v>
      </c>
      <c r="H56" s="1">
        <f t="shared" si="15"/>
        <v>6682697654.5963211</v>
      </c>
      <c r="I56" s="8">
        <f t="shared" si="7"/>
        <v>211.90695251764083</v>
      </c>
      <c r="J56" s="1">
        <f t="shared" si="16"/>
        <v>9450761656.3689899</v>
      </c>
      <c r="K56" s="8">
        <f t="shared" si="9"/>
        <v>299.68168621159913</v>
      </c>
    </row>
    <row r="57" spans="1:11" x14ac:dyDescent="0.25">
      <c r="A57">
        <f t="shared" si="10"/>
        <v>460</v>
      </c>
      <c r="B57" s="8">
        <f t="shared" si="11"/>
        <v>71.58910531638189</v>
      </c>
      <c r="C57" s="8">
        <f t="shared" si="12"/>
        <v>50.621141828291549</v>
      </c>
      <c r="D57" s="1">
        <f t="shared" si="13"/>
        <v>2.9107590060702096E-7</v>
      </c>
      <c r="E57" s="8">
        <f t="shared" si="4"/>
        <v>9.1793696015430122</v>
      </c>
      <c r="F57" s="1">
        <f t="shared" si="14"/>
        <v>2.0582174315920603E-7</v>
      </c>
      <c r="G57" s="8">
        <f t="shared" si="5"/>
        <v>6.4907944922687211</v>
      </c>
      <c r="H57" s="1">
        <f t="shared" si="15"/>
        <v>6717532652.9163437</v>
      </c>
      <c r="I57" s="8">
        <f t="shared" si="7"/>
        <v>213.01156306812354</v>
      </c>
      <c r="J57" s="1">
        <f t="shared" si="16"/>
        <v>9500025783.4384098</v>
      </c>
      <c r="K57" s="8">
        <f t="shared" si="9"/>
        <v>301.24384143323215</v>
      </c>
    </row>
    <row r="58" spans="1:11" x14ac:dyDescent="0.25">
      <c r="A58">
        <f t="shared" si="10"/>
        <v>470</v>
      </c>
      <c r="B58" s="8">
        <f t="shared" si="11"/>
        <v>71.165618676317067</v>
      </c>
      <c r="C58" s="8">
        <f t="shared" si="12"/>
        <v>50.321691553359813</v>
      </c>
      <c r="D58" s="1">
        <f t="shared" si="13"/>
        <v>2.9917340322429497E-7</v>
      </c>
      <c r="E58" s="8">
        <f t="shared" si="4"/>
        <v>9.4347324440813658</v>
      </c>
      <c r="F58" s="1">
        <f t="shared" si="14"/>
        <v>2.1154754217055632E-7</v>
      </c>
      <c r="G58" s="8">
        <f t="shared" si="5"/>
        <v>6.6713632898906639</v>
      </c>
      <c r="H58" s="1">
        <f t="shared" si="15"/>
        <v>6751420145.4559088</v>
      </c>
      <c r="I58" s="8">
        <f t="shared" si="7"/>
        <v>214.08612840740452</v>
      </c>
      <c r="J58" s="1">
        <f t="shared" si="16"/>
        <v>9547949934.9826794</v>
      </c>
      <c r="K58" s="8">
        <f t="shared" si="9"/>
        <v>302.76350630969938</v>
      </c>
    </row>
    <row r="59" spans="1:11" x14ac:dyDescent="0.25">
      <c r="A59">
        <f t="shared" si="10"/>
        <v>480</v>
      </c>
      <c r="B59" s="8">
        <f t="shared" si="11"/>
        <v>70.730406910285666</v>
      </c>
      <c r="C59" s="8">
        <f t="shared" si="12"/>
        <v>50.01395036234684</v>
      </c>
      <c r="D59" s="1">
        <f t="shared" si="13"/>
        <v>3.0741880769717037E-7</v>
      </c>
      <c r="E59" s="8">
        <f t="shared" si="4"/>
        <v>9.6947595195379659</v>
      </c>
      <c r="F59" s="1">
        <f t="shared" si="14"/>
        <v>2.1737792358695237E-7</v>
      </c>
      <c r="G59" s="8">
        <f t="shared" si="5"/>
        <v>6.8552301982381305</v>
      </c>
      <c r="H59" s="1">
        <f t="shared" si="15"/>
        <v>6784394630.6114111</v>
      </c>
      <c r="I59" s="8">
        <f t="shared" si="7"/>
        <v>215.13174247245723</v>
      </c>
      <c r="J59" s="1">
        <f t="shared" si="16"/>
        <v>9594582899.10186</v>
      </c>
      <c r="K59" s="8">
        <f t="shared" si="9"/>
        <v>304.24222790150498</v>
      </c>
    </row>
    <row r="60" spans="1:11" x14ac:dyDescent="0.25">
      <c r="A60">
        <f t="shared" si="10"/>
        <v>490</v>
      </c>
      <c r="B60" s="8">
        <f t="shared" si="11"/>
        <v>70.283252203742478</v>
      </c>
      <c r="C60" s="8">
        <f t="shared" si="12"/>
        <v>49.697764237110661</v>
      </c>
      <c r="D60" s="1">
        <f t="shared" si="13"/>
        <v>3.1581996695726699E-7</v>
      </c>
      <c r="E60" s="8">
        <f t="shared" si="4"/>
        <v>9.9596984779643716</v>
      </c>
      <c r="F60" s="1">
        <f t="shared" si="14"/>
        <v>2.2331844026959486E-7</v>
      </c>
      <c r="G60" s="8">
        <f t="shared" si="5"/>
        <v>7.0425703323419437</v>
      </c>
      <c r="H60" s="1">
        <f t="shared" si="15"/>
        <v>6816488375.9119501</v>
      </c>
      <c r="I60" s="8">
        <f t="shared" si="7"/>
        <v>216.14942845991723</v>
      </c>
      <c r="J60" s="1">
        <f t="shared" si="16"/>
        <v>9639970308.9732323</v>
      </c>
      <c r="K60" s="8">
        <f t="shared" si="9"/>
        <v>305.68145322720801</v>
      </c>
    </row>
    <row r="61" spans="1:11" x14ac:dyDescent="0.25">
      <c r="A61">
        <f t="shared" si="10"/>
        <v>500</v>
      </c>
      <c r="B61" s="8">
        <f t="shared" si="11"/>
        <v>69.8239251081162</v>
      </c>
      <c r="C61" s="8">
        <f t="shared" si="12"/>
        <v>49.372970933010606</v>
      </c>
      <c r="D61" s="1">
        <f t="shared" si="13"/>
        <v>3.2438525021192101E-7</v>
      </c>
      <c r="E61" s="8">
        <f t="shared" si="4"/>
        <v>10.22981325068314</v>
      </c>
      <c r="F61" s="1">
        <f t="shared" si="14"/>
        <v>2.2937501014174428E-7</v>
      </c>
      <c r="G61" s="8">
        <f t="shared" si="5"/>
        <v>7.2335703198300481</v>
      </c>
      <c r="H61" s="1">
        <f t="shared" si="15"/>
        <v>6847731593.2952757</v>
      </c>
      <c r="I61" s="8">
        <f t="shared" si="7"/>
        <v>217.14014438404604</v>
      </c>
      <c r="J61" s="1">
        <f t="shared" si="16"/>
        <v>9684154890.7289009</v>
      </c>
      <c r="K61" s="8">
        <f t="shared" si="9"/>
        <v>307.08253712356992</v>
      </c>
    </row>
    <row r="62" spans="1:11" x14ac:dyDescent="0.25">
      <c r="A62">
        <f t="shared" si="10"/>
        <v>510</v>
      </c>
      <c r="B62" s="8">
        <f t="shared" si="11"/>
        <v>69.352183766637339</v>
      </c>
      <c r="C62" s="8">
        <f t="shared" si="12"/>
        <v>49.039399431484867</v>
      </c>
      <c r="D62" s="1">
        <f t="shared" si="13"/>
        <v>3.3312359021098459E-7</v>
      </c>
      <c r="E62" s="8">
        <f t="shared" si="4"/>
        <v>10.505385540893609</v>
      </c>
      <c r="F62" s="1">
        <f t="shared" si="14"/>
        <v>2.3555394961139584E-7</v>
      </c>
      <c r="G62" s="8">
        <f t="shared" si="5"/>
        <v>7.4284293549449796</v>
      </c>
      <c r="H62" s="1">
        <f t="shared" si="15"/>
        <v>6878152596.7019463</v>
      </c>
      <c r="I62" s="8">
        <f t="shared" si="7"/>
        <v>218.10478807400895</v>
      </c>
      <c r="J62" s="1">
        <f t="shared" si="16"/>
        <v>9727176686.3276138</v>
      </c>
      <c r="K62" s="8">
        <f t="shared" si="9"/>
        <v>308.44674931277314</v>
      </c>
    </row>
    <row r="63" spans="1:11" x14ac:dyDescent="0.25">
      <c r="A63">
        <f t="shared" si="10"/>
        <v>520</v>
      </c>
      <c r="B63" s="8">
        <f t="shared" si="11"/>
        <v>68.867773068596577</v>
      </c>
      <c r="C63" s="8">
        <f t="shared" si="12"/>
        <v>48.696869342020932</v>
      </c>
      <c r="D63" s="1">
        <f t="shared" si="13"/>
        <v>3.4204453584103277E-7</v>
      </c>
      <c r="E63" s="8">
        <f t="shared" si="4"/>
        <v>10.786716482282809</v>
      </c>
      <c r="F63" s="1">
        <f t="shared" si="14"/>
        <v>2.4186201076099934E-7</v>
      </c>
      <c r="G63" s="8">
        <f t="shared" si="5"/>
        <v>7.6273603713588756</v>
      </c>
      <c r="H63" s="1">
        <f t="shared" si="15"/>
        <v>6907777944.0191593</v>
      </c>
      <c r="I63" s="8">
        <f t="shared" si="7"/>
        <v>219.04420167488456</v>
      </c>
      <c r="J63" s="1">
        <f t="shared" si="16"/>
        <v>9769073254.2936287</v>
      </c>
      <c r="K63" s="8">
        <f t="shared" si="9"/>
        <v>309.77528076780914</v>
      </c>
    </row>
    <row r="64" spans="1:11" x14ac:dyDescent="0.25">
      <c r="A64">
        <f t="shared" si="10"/>
        <v>530</v>
      </c>
      <c r="B64" s="8">
        <f t="shared" si="11"/>
        <v>68.370423723878318</v>
      </c>
      <c r="C64" s="8">
        <f t="shared" si="12"/>
        <v>48.345190247751965</v>
      </c>
      <c r="D64" s="1">
        <f t="shared" si="13"/>
        <v>3.5115831077712217E-7</v>
      </c>
      <c r="E64" s="8">
        <f t="shared" si="4"/>
        <v>11.074128488667325</v>
      </c>
      <c r="F64" s="1">
        <f t="shared" si="14"/>
        <v>2.4830642282051618E-7</v>
      </c>
      <c r="G64" s="8">
        <f t="shared" si="5"/>
        <v>7.8305913500677979</v>
      </c>
      <c r="H64" s="1">
        <f t="shared" si="15"/>
        <v>6936632565.1314249</v>
      </c>
      <c r="I64" s="8">
        <f t="shared" si="7"/>
        <v>219.95917570812483</v>
      </c>
      <c r="J64" s="1">
        <f t="shared" si="16"/>
        <v>9809879850.8077316</v>
      </c>
      <c r="K64" s="8">
        <f t="shared" si="9"/>
        <v>311.06924945483672</v>
      </c>
    </row>
    <row r="65" spans="1:11" x14ac:dyDescent="0.25">
      <c r="A65">
        <f t="shared" si="10"/>
        <v>540</v>
      </c>
      <c r="B65" s="8">
        <f t="shared" si="11"/>
        <v>67.859851248483267</v>
      </c>
      <c r="C65" s="8">
        <f t="shared" si="12"/>
        <v>47.984160988112919</v>
      </c>
      <c r="D65" s="1">
        <f t="shared" si="13"/>
        <v>3.6047587904017736E-7</v>
      </c>
      <c r="E65" s="8">
        <f t="shared" si="4"/>
        <v>11.367967321411033</v>
      </c>
      <c r="F65" s="1">
        <f t="shared" si="14"/>
        <v>2.5489493852349108E-7</v>
      </c>
      <c r="G65" s="8">
        <f t="shared" si="5"/>
        <v>8.0383667812768156</v>
      </c>
      <c r="H65" s="1">
        <f t="shared" si="15"/>
        <v>6964739877.601799</v>
      </c>
      <c r="I65" s="8">
        <f t="shared" si="7"/>
        <v>220.85045273978307</v>
      </c>
      <c r="J65" s="1">
        <f t="shared" si="16"/>
        <v>9849629593.3051929</v>
      </c>
      <c r="K65" s="8">
        <f t="shared" si="9"/>
        <v>312.32970552083947</v>
      </c>
    </row>
    <row r="66" spans="1:11" x14ac:dyDescent="0.25">
      <c r="A66">
        <f t="shared" si="10"/>
        <v>550</v>
      </c>
      <c r="B66" s="8">
        <f t="shared" si="11"/>
        <v>67.335754850439997</v>
      </c>
      <c r="C66" s="8">
        <f t="shared" si="12"/>
        <v>47.613568871061076</v>
      </c>
      <c r="D66" s="1">
        <f t="shared" si="13"/>
        <v>3.7000901844808488E-7</v>
      </c>
      <c r="E66" s="8">
        <f t="shared" si="4"/>
        <v>11.668604405778805</v>
      </c>
      <c r="F66" s="1">
        <f t="shared" si="14"/>
        <v>2.6163588604481917E-7</v>
      </c>
      <c r="G66" s="8">
        <f t="shared" si="5"/>
        <v>8.2509493023094169</v>
      </c>
      <c r="H66" s="1">
        <f t="shared" si="15"/>
        <v>6992121891.3075714</v>
      </c>
      <c r="I66" s="8">
        <f t="shared" si="7"/>
        <v>221.71873069848971</v>
      </c>
      <c r="J66" s="1">
        <f t="shared" si="16"/>
        <v>9888353608.4529819</v>
      </c>
      <c r="K66" s="8">
        <f t="shared" si="9"/>
        <v>313.557635985952</v>
      </c>
    </row>
    <row r="67" spans="1:11" x14ac:dyDescent="0.25">
      <c r="A67">
        <f t="shared" si="10"/>
        <v>560</v>
      </c>
      <c r="B67" s="8">
        <f t="shared" si="11"/>
        <v>66.797816203971038</v>
      </c>
      <c r="C67" s="8">
        <f t="shared" si="12"/>
        <v>47.233188806280573</v>
      </c>
      <c r="D67" s="1">
        <f t="shared" si="13"/>
        <v>3.7977040311541782E-7</v>
      </c>
      <c r="E67" s="8">
        <f t="shared" si="4"/>
        <v>11.976439432647815</v>
      </c>
      <c r="F67" s="1">
        <f t="shared" si="14"/>
        <v>2.6853822733686068E-7</v>
      </c>
      <c r="G67" s="8">
        <f t="shared" si="5"/>
        <v>8.4686215372952383</v>
      </c>
      <c r="H67" s="1">
        <f t="shared" si="15"/>
        <v>7018799303.1827736</v>
      </c>
      <c r="I67" s="8">
        <f t="shared" si="7"/>
        <v>222.56466587971758</v>
      </c>
      <c r="J67" s="1">
        <f t="shared" si="16"/>
        <v>9926081166.1359062</v>
      </c>
      <c r="K67" s="8">
        <f t="shared" si="9"/>
        <v>314.75396899213303</v>
      </c>
    </row>
    <row r="68" spans="1:11" x14ac:dyDescent="0.25">
      <c r="A68">
        <f t="shared" si="10"/>
        <v>570</v>
      </c>
      <c r="B68" s="8">
        <f t="shared" si="11"/>
        <v>66.245698097982981</v>
      </c>
      <c r="C68" s="8">
        <f t="shared" si="12"/>
        <v>46.84278234952054</v>
      </c>
      <c r="D68" s="1">
        <f t="shared" si="13"/>
        <v>3.8977369635625209E-7</v>
      </c>
      <c r="E68" s="8">
        <f t="shared" si="4"/>
        <v>12.291903288290767</v>
      </c>
      <c r="F68" s="1">
        <f t="shared" si="14"/>
        <v>2.7561162382165216E-7</v>
      </c>
      <c r="G68" s="8">
        <f t="shared" si="5"/>
        <v>8.6916881688396224</v>
      </c>
      <c r="H68" s="1">
        <f t="shared" si="15"/>
        <v>7044791583.0719986</v>
      </c>
      <c r="I68" s="8">
        <f t="shared" si="7"/>
        <v>223.38887566818869</v>
      </c>
      <c r="J68" s="1">
        <f t="shared" si="16"/>
        <v>9962839800.8722458</v>
      </c>
      <c r="K68" s="8">
        <f t="shared" si="9"/>
        <v>315.91957765322951</v>
      </c>
    </row>
    <row r="69" spans="1:11" x14ac:dyDescent="0.25">
      <c r="A69">
        <f t="shared" si="10"/>
        <v>580</v>
      </c>
      <c r="B69" s="8">
        <f t="shared" si="11"/>
        <v>65.679042942839686</v>
      </c>
      <c r="C69" s="8">
        <f t="shared" si="12"/>
        <v>46.442096646724401</v>
      </c>
      <c r="D69" s="1">
        <f t="shared" si="13"/>
        <v>4.0003365558412148E-7</v>
      </c>
      <c r="E69" s="8">
        <f t="shared" si="4"/>
        <v>12.615461362500856</v>
      </c>
      <c r="F69" s="1">
        <f t="shared" si="14"/>
        <v>2.8286651056637608E-7</v>
      </c>
      <c r="G69" s="8">
        <f t="shared" si="5"/>
        <v>8.9204782772212372</v>
      </c>
      <c r="H69" s="1">
        <f t="shared" si="15"/>
        <v>7070117051.5719652</v>
      </c>
      <c r="I69" s="8">
        <f t="shared" si="7"/>
        <v>224.19194100621402</v>
      </c>
      <c r="J69" s="1">
        <f t="shared" si="16"/>
        <v>9998655421.8983517</v>
      </c>
      <c r="K69" s="8">
        <f t="shared" si="9"/>
        <v>317.0552835457367</v>
      </c>
    </row>
    <row r="70" spans="1:11" x14ac:dyDescent="0.25">
      <c r="A70">
        <f t="shared" si="10"/>
        <v>590</v>
      </c>
      <c r="B70" s="8">
        <f t="shared" si="11"/>
        <v>65.097471116889949</v>
      </c>
      <c r="C70" s="8">
        <f t="shared" si="12"/>
        <v>46.0308632648483</v>
      </c>
      <c r="D70" s="1">
        <f t="shared" si="13"/>
        <v>4.1056625109198302E-7</v>
      </c>
      <c r="E70" s="8">
        <f t="shared" si="4"/>
        <v>12.947617294436776</v>
      </c>
      <c r="F70" s="1">
        <f t="shared" si="14"/>
        <v>2.9031418027347997E-7</v>
      </c>
      <c r="G70" s="8">
        <f t="shared" si="5"/>
        <v>9.1553479891044649</v>
      </c>
      <c r="H70" s="1">
        <f t="shared" si="15"/>
        <v>7094792950.6258678</v>
      </c>
      <c r="I70" s="8">
        <f t="shared" si="7"/>
        <v>224.97440863222565</v>
      </c>
      <c r="J70" s="1">
        <f t="shared" si="16"/>
        <v>10033552413.004129</v>
      </c>
      <c r="K70" s="8">
        <f t="shared" si="9"/>
        <v>318.16185987456015</v>
      </c>
    </row>
    <row r="71" spans="1:11" x14ac:dyDescent="0.25">
      <c r="A71">
        <f t="shared" si="10"/>
        <v>600</v>
      </c>
      <c r="B71" s="8">
        <f t="shared" si="11"/>
        <v>64.500579131275458</v>
      </c>
      <c r="C71" s="8">
        <f t="shared" si="12"/>
        <v>45.608796894184387</v>
      </c>
      <c r="D71" s="1">
        <f t="shared" si="13"/>
        <v>4.2138880094474246E-7</v>
      </c>
      <c r="E71" s="8">
        <f t="shared" si="4"/>
        <v>13.288917226593398</v>
      </c>
      <c r="F71" s="1">
        <f t="shared" si="14"/>
        <v>2.9796687866409566E-7</v>
      </c>
      <c r="G71" s="8">
        <f t="shared" si="5"/>
        <v>9.3966834855509216</v>
      </c>
      <c r="H71" s="1">
        <f t="shared" si="15"/>
        <v>7118835507.5380793</v>
      </c>
      <c r="I71" s="8">
        <f t="shared" si="7"/>
        <v>225.73679311066968</v>
      </c>
      <c r="J71" s="1">
        <f t="shared" si="16"/>
        <v>10067553723.063505</v>
      </c>
      <c r="K71" s="8">
        <f t="shared" si="9"/>
        <v>319.24003434371843</v>
      </c>
    </row>
    <row r="72" spans="1:11" x14ac:dyDescent="0.25">
      <c r="A72">
        <f t="shared" si="10"/>
        <v>610</v>
      </c>
      <c r="B72" s="8">
        <f t="shared" si="11"/>
        <v>63.88793758804708</v>
      </c>
      <c r="C72" s="8">
        <f t="shared" si="12"/>
        <v>45.175593904531013</v>
      </c>
      <c r="D72" s="1">
        <f t="shared" si="13"/>
        <v>4.3252012464210485E-7</v>
      </c>
      <c r="E72" s="8">
        <f t="shared" si="4"/>
        <v>13.639954650713417</v>
      </c>
      <c r="F72" s="1">
        <f t="shared" si="14"/>
        <v>3.0583791313408314E-7</v>
      </c>
      <c r="G72" s="8">
        <f t="shared" si="5"/>
        <v>9.6449044285964458</v>
      </c>
      <c r="H72" s="1">
        <f t="shared" si="15"/>
        <v>7142259992.991147</v>
      </c>
      <c r="I72" s="8">
        <f t="shared" si="7"/>
        <v>226.4795786717132</v>
      </c>
      <c r="J72" s="1">
        <f t="shared" si="16"/>
        <v>10100680948.082846</v>
      </c>
      <c r="K72" s="8">
        <f t="shared" si="9"/>
        <v>320.29049175808109</v>
      </c>
    </row>
    <row r="73" spans="1:11" x14ac:dyDescent="0.25">
      <c r="A73">
        <f t="shared" si="10"/>
        <v>620</v>
      </c>
      <c r="B73" s="8">
        <f t="shared" si="11"/>
        <v>63.259088902442592</v>
      </c>
      <c r="C73" s="8">
        <f t="shared" si="12"/>
        <v>44.730930734599831</v>
      </c>
      <c r="D73" s="1">
        <f t="shared" si="13"/>
        <v>4.4398071872900732E-7</v>
      </c>
      <c r="E73" s="8">
        <f t="shared" si="4"/>
        <v>14.001375945837976</v>
      </c>
      <c r="F73" s="1">
        <f t="shared" si="14"/>
        <v>3.139417769293583E-7</v>
      </c>
      <c r="G73" s="8">
        <f t="shared" si="5"/>
        <v>9.9004678772442443</v>
      </c>
      <c r="H73" s="1">
        <f t="shared" si="15"/>
        <v>7165080773.5709934</v>
      </c>
      <c r="I73" s="8">
        <f t="shared" si="7"/>
        <v>227.20322087680725</v>
      </c>
      <c r="J73" s="1">
        <f t="shared" si="16"/>
        <v>10132954405.482805</v>
      </c>
      <c r="K73" s="8">
        <f t="shared" si="9"/>
        <v>321.31387637883068</v>
      </c>
    </row>
    <row r="74" spans="1:11" x14ac:dyDescent="0.25">
      <c r="A74">
        <f t="shared" si="10"/>
        <v>630</v>
      </c>
      <c r="B74" s="8">
        <f t="shared" si="11"/>
        <v>62.613544755178481</v>
      </c>
      <c r="C74" s="8">
        <f t="shared" si="12"/>
        <v>44.274462090514092</v>
      </c>
      <c r="D74" s="1">
        <f t="shared" si="13"/>
        <v>4.5579295816865264E-7</v>
      </c>
      <c r="E74" s="8">
        <f t="shared" si="4"/>
        <v>14.37388672880663</v>
      </c>
      <c r="F74" s="1">
        <f t="shared" si="14"/>
        <v>3.2229429153813068E-7</v>
      </c>
      <c r="G74" s="8">
        <f t="shared" si="5"/>
        <v>10.163872777946489</v>
      </c>
      <c r="H74" s="1">
        <f t="shared" si="15"/>
        <v>7187311359.2384701</v>
      </c>
      <c r="I74" s="8">
        <f t="shared" si="7"/>
        <v>227.90814812400021</v>
      </c>
      <c r="J74" s="1">
        <f t="shared" si="16"/>
        <v>10164393201.233248</v>
      </c>
      <c r="K74" s="8">
        <f t="shared" si="9"/>
        <v>322.3107940522973</v>
      </c>
    </row>
    <row r="75" spans="1:11" x14ac:dyDescent="0.25">
      <c r="A75">
        <f t="shared" si="10"/>
        <v>640</v>
      </c>
      <c r="B75" s="8">
        <f t="shared" ref="B75:B106" si="17">((F$3*B$3)/(G$3*D$3))^0.5*(C$3^2-A75^2)^0.5</f>
        <v>61.950783234588791</v>
      </c>
      <c r="C75" s="8">
        <f t="shared" ref="C75:C106" si="18">((F$3*B$3)/(2*G$3*D$3))^0.5*(C$3^2-A75^2)^0.5</f>
        <v>43.805818924995613</v>
      </c>
      <c r="D75" s="1">
        <f t="shared" ref="D75:D106" si="19">(1/H$3)*(G$3*B$3*D$3/F$3)^0.5*(A75/((C$3^2-A75^2)^0.5))</f>
        <v>4.679813280801382E-7</v>
      </c>
      <c r="E75" s="8">
        <f t="shared" si="4"/>
        <v>14.758259162335239</v>
      </c>
      <c r="F75" s="1">
        <f t="shared" ref="F75:F106" si="20">((1/H$3)*(G$3*B$3*D$3/(2*F$3))^0.5*(A75/((C$3^2-A75^2)^0.5)))</f>
        <v>3.3091277055415217E-7</v>
      </c>
      <c r="G75" s="8">
        <f t="shared" si="5"/>
        <v>10.435665132195744</v>
      </c>
      <c r="H75" s="1">
        <f t="shared" ref="H75:H106" si="21">H$3*((F$3)/(G$3*B$3*D$3))^0.5*((C$3^2-A75^2)^0.5-(C$3^2-I$3^2)^0.5-(C$3*LN((I$3*(C$3+(C$3^2-A75^2)^0.5))/(A75*(C$3+(C$3^2-I$3^2)^0.5)))))</f>
        <v>7208964446.124217</v>
      </c>
      <c r="I75" s="8">
        <f t="shared" si="7"/>
        <v>228.59476300495362</v>
      </c>
      <c r="J75" s="1">
        <f t="shared" ref="J75:J106" si="22">H$3*((2*F$3)/(G$3*B$3*D$3))^0.5*((C$3^2-A75^2)^0.5-(C$3^2-I$3^2)^0.5-(C$3*LN((I$3*(C$3+(C$3^2-A75^2)^0.5))/(A75*(C$3+(C$3^2-I$3^2)^0.5)))))</f>
        <v>10195015290.374315</v>
      </c>
      <c r="K75" s="8">
        <f t="shared" si="9"/>
        <v>323.28181412906883</v>
      </c>
    </row>
    <row r="76" spans="1:11" x14ac:dyDescent="0.25">
      <c r="A76">
        <f t="shared" si="10"/>
        <v>650</v>
      </c>
      <c r="B76" s="8">
        <f t="shared" si="17"/>
        <v>61.270245621165436</v>
      </c>
      <c r="C76" s="8">
        <f t="shared" si="18"/>
        <v>43.324606163691449</v>
      </c>
      <c r="D76" s="1">
        <f t="shared" si="19"/>
        <v>4.8057269141900723E-7</v>
      </c>
      <c r="E76" s="8">
        <f t="shared" ref="E76:E112" si="23">D76*86400*365</f>
        <v>15.155340396589812</v>
      </c>
      <c r="F76" s="1">
        <f t="shared" si="20"/>
        <v>3.3981620895545019E-7</v>
      </c>
      <c r="G76" s="8">
        <f t="shared" ref="G76:G112" si="24">F76*86400*365</f>
        <v>10.716443965619078</v>
      </c>
      <c r="H76" s="1">
        <f t="shared" si="21"/>
        <v>7230051954.9678478</v>
      </c>
      <c r="I76" s="8">
        <f t="shared" ref="I76:I112" si="25">H76/(86400*365)</f>
        <v>229.26344352384095</v>
      </c>
      <c r="J76" s="1">
        <f t="shared" si="22"/>
        <v>10224837531.37764</v>
      </c>
      <c r="K76" s="8">
        <f t="shared" ref="K76:K112" si="26">J76/(365*86400)</f>
        <v>324.22747118777397</v>
      </c>
    </row>
    <row r="77" spans="1:11" x14ac:dyDescent="0.25">
      <c r="A77">
        <f t="shared" ref="A77:A112" si="27">A76+10</f>
        <v>660</v>
      </c>
      <c r="B77" s="8">
        <f t="shared" si="17"/>
        <v>60.571332758207838</v>
      </c>
      <c r="C77" s="8">
        <f t="shared" si="18"/>
        <v>42.830400138835628</v>
      </c>
      <c r="D77" s="1">
        <f t="shared" si="19"/>
        <v>4.9359659939718346E-7</v>
      </c>
      <c r="E77" s="8">
        <f t="shared" si="23"/>
        <v>15.566062358589578</v>
      </c>
      <c r="F77" s="1">
        <f t="shared" si="20"/>
        <v>3.4902550260436821E-7</v>
      </c>
      <c r="G77" s="8">
        <f t="shared" si="24"/>
        <v>11.006868250131355</v>
      </c>
      <c r="H77" s="1">
        <f t="shared" si="21"/>
        <v>7250585065.4708462</v>
      </c>
      <c r="I77" s="8">
        <f t="shared" si="25"/>
        <v>229.91454418667067</v>
      </c>
      <c r="J77" s="1">
        <f t="shared" si="22"/>
        <v>10253875734.728685</v>
      </c>
      <c r="K77" s="8">
        <f t="shared" si="26"/>
        <v>325.14826657561787</v>
      </c>
    </row>
    <row r="78" spans="1:11" x14ac:dyDescent="0.25">
      <c r="A78">
        <f t="shared" si="27"/>
        <v>670</v>
      </c>
      <c r="B78" s="8">
        <f t="shared" si="17"/>
        <v>59.853400941482079</v>
      </c>
      <c r="C78" s="8">
        <f t="shared" si="18"/>
        <v>42.322745682799265</v>
      </c>
      <c r="D78" s="1">
        <f t="shared" si="19"/>
        <v>5.0708565296765184E-7</v>
      </c>
      <c r="E78" s="8">
        <f t="shared" si="23"/>
        <v>15.991453151987869</v>
      </c>
      <c r="F78" s="1">
        <f t="shared" si="20"/>
        <v>3.5856370385583498E-7</v>
      </c>
      <c r="G78" s="8">
        <f t="shared" si="24"/>
        <v>11.307664964797612</v>
      </c>
      <c r="H78" s="1">
        <f t="shared" si="21"/>
        <v>7270574246.7836761</v>
      </c>
      <c r="I78" s="8">
        <f t="shared" si="25"/>
        <v>230.54839696802625</v>
      </c>
      <c r="J78" s="1">
        <f t="shared" si="22"/>
        <v>10282144706.042025</v>
      </c>
      <c r="K78" s="8">
        <f t="shared" si="26"/>
        <v>326.04466977555887</v>
      </c>
    </row>
    <row r="79" spans="1:11" x14ac:dyDescent="0.25">
      <c r="A79">
        <f t="shared" si="27"/>
        <v>680</v>
      </c>
      <c r="B79" s="8">
        <f t="shared" si="17"/>
        <v>59.115757247511752</v>
      </c>
      <c r="C79" s="8">
        <f t="shared" si="18"/>
        <v>41.801152824693354</v>
      </c>
      <c r="D79" s="1">
        <f t="shared" si="19"/>
        <v>5.2107592563033883E-7</v>
      </c>
      <c r="E79" s="8">
        <f t="shared" si="23"/>
        <v>16.432650390678365</v>
      </c>
      <c r="F79" s="1">
        <f t="shared" si="20"/>
        <v>3.6845632052626972E-7</v>
      </c>
      <c r="G79" s="8">
        <f t="shared" si="24"/>
        <v>11.619638524116441</v>
      </c>
      <c r="H79" s="1">
        <f t="shared" si="21"/>
        <v>7290029284.3007708</v>
      </c>
      <c r="I79" s="8">
        <f t="shared" si="25"/>
        <v>231.16531216072966</v>
      </c>
      <c r="J79" s="1">
        <f t="shared" si="22"/>
        <v>10309658283.955177</v>
      </c>
      <c r="K79" s="8">
        <f t="shared" si="26"/>
        <v>326.91711960791406</v>
      </c>
    </row>
    <row r="80" spans="1:11" x14ac:dyDescent="0.25">
      <c r="A80">
        <f t="shared" si="27"/>
        <v>690</v>
      </c>
      <c r="B80" s="8">
        <f t="shared" si="17"/>
        <v>58.357654203714667</v>
      </c>
      <c r="C80" s="8">
        <f t="shared" si="18"/>
        <v>41.265093021586274</v>
      </c>
      <c r="D80" s="1">
        <f t="shared" si="19"/>
        <v>5.3560746027100402E-7</v>
      </c>
      <c r="E80" s="8">
        <f t="shared" si="23"/>
        <v>16.890916867106384</v>
      </c>
      <c r="F80" s="1">
        <f t="shared" si="20"/>
        <v>3.7873166721173131E-7</v>
      </c>
      <c r="G80" s="8">
        <f t="shared" si="24"/>
        <v>11.943681857189159</v>
      </c>
      <c r="H80" s="1">
        <f t="shared" si="21"/>
        <v>7308959302.8908033</v>
      </c>
      <c r="I80" s="8">
        <f t="shared" si="25"/>
        <v>231.7655791124684</v>
      </c>
      <c r="J80" s="1">
        <f t="shared" si="22"/>
        <v>10336429372.981174</v>
      </c>
      <c r="K80" s="8">
        <f t="shared" si="26"/>
        <v>327.76602527210724</v>
      </c>
    </row>
    <row r="81" spans="1:11" x14ac:dyDescent="0.25">
      <c r="A81">
        <f t="shared" si="27"/>
        <v>700</v>
      </c>
      <c r="B81" s="8">
        <f t="shared" si="17"/>
        <v>57.578283683196034</v>
      </c>
      <c r="C81" s="8">
        <f t="shared" si="18"/>
        <v>40.713994841470658</v>
      </c>
      <c r="D81" s="1">
        <f t="shared" si="19"/>
        <v>5.5072485588900854E-7</v>
      </c>
      <c r="E81" s="8">
        <f t="shared" si="23"/>
        <v>17.367659055315773</v>
      </c>
      <c r="F81" s="1">
        <f t="shared" si="20"/>
        <v>3.8942128016710206E-7</v>
      </c>
      <c r="G81" s="8">
        <f t="shared" si="24"/>
        <v>12.280789491349731</v>
      </c>
      <c r="H81" s="1">
        <f t="shared" si="21"/>
        <v>7327372786.6430292</v>
      </c>
      <c r="I81" s="8">
        <f t="shared" si="25"/>
        <v>232.34946685194791</v>
      </c>
      <c r="J81" s="1">
        <f t="shared" si="22"/>
        <v>10362469971.434111</v>
      </c>
      <c r="K81" s="8">
        <f t="shared" si="26"/>
        <v>328.59176723218263</v>
      </c>
    </row>
    <row r="82" spans="1:11" x14ac:dyDescent="0.25">
      <c r="A82">
        <f t="shared" si="27"/>
        <v>710</v>
      </c>
      <c r="B82" s="8">
        <f t="shared" si="17"/>
        <v>56.776769881471125</v>
      </c>
      <c r="C82" s="8">
        <f t="shared" si="18"/>
        <v>40.147238997056363</v>
      </c>
      <c r="D82" s="1">
        <f t="shared" si="19"/>
        <v>5.6647796412596343E-7</v>
      </c>
      <c r="E82" s="8">
        <f t="shared" si="23"/>
        <v>17.864449076676383</v>
      </c>
      <c r="F82" s="1">
        <f t="shared" si="20"/>
        <v>4.0056040982621852E-7</v>
      </c>
      <c r="G82" s="8">
        <f t="shared" si="24"/>
        <v>12.632073084279627</v>
      </c>
      <c r="H82" s="1">
        <f t="shared" si="21"/>
        <v>7345277595.1618414</v>
      </c>
      <c r="I82" s="8">
        <f t="shared" si="25"/>
        <v>232.91722460558859</v>
      </c>
      <c r="J82" s="1">
        <f t="shared" si="22"/>
        <v>10387791194.473108</v>
      </c>
      <c r="K82" s="8">
        <f t="shared" si="26"/>
        <v>329.39469794752375</v>
      </c>
    </row>
    <row r="83" spans="1:11" x14ac:dyDescent="0.25">
      <c r="A83">
        <f t="shared" si="27"/>
        <v>720</v>
      </c>
      <c r="B83" s="8">
        <f t="shared" si="17"/>
        <v>55.95216120019959</v>
      </c>
      <c r="C83" s="8">
        <f t="shared" si="18"/>
        <v>39.564152606703963</v>
      </c>
      <c r="D83" s="1">
        <f t="shared" si="19"/>
        <v>5.8292272078182443E-7</v>
      </c>
      <c r="E83" s="8">
        <f t="shared" si="23"/>
        <v>18.383050922575617</v>
      </c>
      <c r="F83" s="1">
        <f t="shared" si="20"/>
        <v>4.121886087725405E-7</v>
      </c>
      <c r="G83" s="8">
        <f t="shared" si="24"/>
        <v>12.998779966250837</v>
      </c>
      <c r="H83" s="1">
        <f t="shared" si="21"/>
        <v>7362680976.3897734</v>
      </c>
      <c r="I83" s="8">
        <f t="shared" si="25"/>
        <v>233.46908220414045</v>
      </c>
      <c r="J83" s="1">
        <f t="shared" si="22"/>
        <v>10412403292.236797</v>
      </c>
      <c r="K83" s="8">
        <f t="shared" si="26"/>
        <v>330.17514244789436</v>
      </c>
    </row>
    <row r="84" spans="1:11" x14ac:dyDescent="0.25">
      <c r="A84">
        <f t="shared" si="27"/>
        <v>730</v>
      </c>
      <c r="B84" s="8">
        <f t="shared" si="17"/>
        <v>55.10342082213571</v>
      </c>
      <c r="C84" s="8">
        <f t="shared" si="18"/>
        <v>38.964002529908164</v>
      </c>
      <c r="D84" s="1">
        <f t="shared" si="19"/>
        <v>6.0012214442227393E-7</v>
      </c>
      <c r="E84" s="8">
        <f t="shared" si="23"/>
        <v>18.925451946500829</v>
      </c>
      <c r="F84" s="1">
        <f t="shared" si="20"/>
        <v>4.243504378612026E-7</v>
      </c>
      <c r="G84" s="8">
        <f t="shared" si="24"/>
        <v>13.382315408390886</v>
      </c>
      <c r="H84" s="1">
        <f t="shared" si="21"/>
        <v>7379589575.8818111</v>
      </c>
      <c r="I84" s="8">
        <f t="shared" si="25"/>
        <v>234.00525037676977</v>
      </c>
      <c r="J84" s="1">
        <f t="shared" si="22"/>
        <v>10436315662.959173</v>
      </c>
      <c r="K84" s="8">
        <f t="shared" si="26"/>
        <v>330.93339874933957</v>
      </c>
    </row>
    <row r="85" spans="1:11" x14ac:dyDescent="0.25">
      <c r="A85">
        <f t="shared" si="27"/>
        <v>740</v>
      </c>
      <c r="B85" s="8">
        <f t="shared" si="17"/>
        <v>54.229415709173047</v>
      </c>
      <c r="C85" s="8">
        <f t="shared" si="18"/>
        <v>38.345987587740552</v>
      </c>
      <c r="D85" s="1">
        <f t="shared" si="19"/>
        <v>6.1814754333508829E-7</v>
      </c>
      <c r="E85" s="8">
        <f t="shared" si="23"/>
        <v>19.493900926615343</v>
      </c>
      <c r="F85" s="1">
        <f t="shared" si="20"/>
        <v>4.370963196660462E-7</v>
      </c>
      <c r="G85" s="8">
        <f t="shared" si="24"/>
        <v>13.784269536988432</v>
      </c>
      <c r="H85" s="1">
        <f t="shared" si="21"/>
        <v>7396009442.3889275</v>
      </c>
      <c r="I85" s="8">
        <f t="shared" si="25"/>
        <v>234.52592092811159</v>
      </c>
      <c r="J85" s="1">
        <f t="shared" si="22"/>
        <v>10459536860.865892</v>
      </c>
      <c r="K85" s="8">
        <f t="shared" si="26"/>
        <v>331.66973810457546</v>
      </c>
    </row>
    <row r="86" spans="1:11" x14ac:dyDescent="0.25">
      <c r="A86">
        <f t="shared" si="27"/>
        <v>750</v>
      </c>
      <c r="B86" s="8">
        <f t="shared" si="17"/>
        <v>53.328903687811689</v>
      </c>
      <c r="C86" s="8">
        <f t="shared" si="18"/>
        <v>37.709229430895931</v>
      </c>
      <c r="D86" s="1">
        <f t="shared" si="19"/>
        <v>6.3707998432427897E-7</v>
      </c>
      <c r="E86" s="8">
        <f t="shared" si="23"/>
        <v>20.090954385650459</v>
      </c>
      <c r="F86" s="1">
        <f t="shared" si="20"/>
        <v>4.5048357707391712E-7</v>
      </c>
      <c r="G86" s="8">
        <f t="shared" si="24"/>
        <v>14.206450086603052</v>
      </c>
      <c r="H86" s="1">
        <f t="shared" si="21"/>
        <v>7411946029.5330868</v>
      </c>
      <c r="I86" s="8">
        <f t="shared" si="25"/>
        <v>235.03126679138404</v>
      </c>
      <c r="J86" s="1">
        <f t="shared" si="22"/>
        <v>10482074598.543102</v>
      </c>
      <c r="K86" s="8">
        <f t="shared" si="26"/>
        <v>332.38440507810446</v>
      </c>
    </row>
    <row r="87" spans="1:11" x14ac:dyDescent="0.25">
      <c r="A87">
        <f t="shared" si="27"/>
        <v>760</v>
      </c>
      <c r="B87" s="8">
        <f t="shared" si="17"/>
        <v>52.400518198374265</v>
      </c>
      <c r="C87" s="8">
        <f t="shared" si="18"/>
        <v>37.052761755759533</v>
      </c>
      <c r="D87" s="1">
        <f t="shared" si="19"/>
        <v>6.5701209334356699E-7</v>
      </c>
      <c r="E87" s="8">
        <f t="shared" si="23"/>
        <v>20.71953337568273</v>
      </c>
      <c r="F87" s="1">
        <f t="shared" si="20"/>
        <v>4.6457770652480524E-7</v>
      </c>
      <c r="G87" s="8">
        <f t="shared" si="24"/>
        <v>14.650922552966259</v>
      </c>
      <c r="H87" s="1">
        <f t="shared" si="21"/>
        <v>7427404193.2657003</v>
      </c>
      <c r="I87" s="8">
        <f t="shared" si="25"/>
        <v>235.52144194779618</v>
      </c>
      <c r="J87" s="1">
        <f t="shared" si="22"/>
        <v>10503935743.343149</v>
      </c>
      <c r="K87" s="8">
        <f t="shared" si="26"/>
        <v>333.07761743224091</v>
      </c>
    </row>
    <row r="88" spans="1:11" x14ac:dyDescent="0.25">
      <c r="A88">
        <f t="shared" si="27"/>
        <v>770</v>
      </c>
      <c r="B88" s="8">
        <f t="shared" si="17"/>
        <v>51.442750168523006</v>
      </c>
      <c r="C88" s="8">
        <f t="shared" si="18"/>
        <v>36.375517487048029</v>
      </c>
      <c r="D88" s="1">
        <f t="shared" si="19"/>
        <v>6.7805028051326911E-7</v>
      </c>
      <c r="E88" s="8">
        <f t="shared" si="23"/>
        <v>21.382993646266453</v>
      </c>
      <c r="F88" s="1">
        <f t="shared" si="20"/>
        <v>4.7945395133637336E-7</v>
      </c>
      <c r="G88" s="8">
        <f t="shared" si="24"/>
        <v>15.12005980934387</v>
      </c>
      <c r="H88" s="1">
        <f t="shared" si="21"/>
        <v>7442388184.6916265</v>
      </c>
      <c r="I88" s="8">
        <f t="shared" si="25"/>
        <v>235.99658119899883</v>
      </c>
      <c r="J88" s="1">
        <f t="shared" si="22"/>
        <v>10525126307.236176</v>
      </c>
      <c r="K88" s="8">
        <f t="shared" si="26"/>
        <v>333.74956580530744</v>
      </c>
    </row>
    <row r="89" spans="1:11" x14ac:dyDescent="0.25">
      <c r="A89">
        <f t="shared" si="27"/>
        <v>780</v>
      </c>
      <c r="B89" s="8">
        <f t="shared" si="17"/>
        <v>50.453926317707541</v>
      </c>
      <c r="C89" s="8">
        <f t="shared" si="18"/>
        <v>35.676313436737416</v>
      </c>
      <c r="D89" s="1">
        <f t="shared" si="19"/>
        <v>7.0031751320966362E-7</v>
      </c>
      <c r="E89" s="8">
        <f t="shared" si="23"/>
        <v>22.085213096579952</v>
      </c>
      <c r="F89" s="1">
        <f t="shared" si="20"/>
        <v>4.9519926257425267E-7</v>
      </c>
      <c r="G89" s="8">
        <f t="shared" si="24"/>
        <v>15.61660394454163</v>
      </c>
      <c r="H89" s="1">
        <f t="shared" si="21"/>
        <v>7456901637.7039661</v>
      </c>
      <c r="I89" s="8">
        <f t="shared" si="25"/>
        <v>236.45679977498625</v>
      </c>
      <c r="J89" s="1">
        <f t="shared" si="22"/>
        <v>10545651429.323092</v>
      </c>
      <c r="K89" s="8">
        <f t="shared" si="26"/>
        <v>334.40041315712494</v>
      </c>
    </row>
    <row r="90" spans="1:11" x14ac:dyDescent="0.25">
      <c r="A90">
        <f t="shared" si="27"/>
        <v>790</v>
      </c>
      <c r="B90" s="8">
        <f t="shared" si="17"/>
        <v>49.432182992185524</v>
      </c>
      <c r="C90" s="8">
        <f t="shared" si="18"/>
        <v>34.953831802628706</v>
      </c>
      <c r="D90" s="1">
        <f t="shared" si="19"/>
        <v>7.2395680450684078E-7</v>
      </c>
      <c r="E90" s="8">
        <f t="shared" si="23"/>
        <v>22.83070178692773</v>
      </c>
      <c r="F90" s="1">
        <f t="shared" si="20"/>
        <v>5.1191476575293088E-7</v>
      </c>
      <c r="G90" s="8">
        <f t="shared" si="24"/>
        <v>16.143744052784427</v>
      </c>
      <c r="H90" s="1">
        <f t="shared" si="21"/>
        <v>7470947550.7018518</v>
      </c>
      <c r="I90" s="8">
        <f t="shared" si="25"/>
        <v>236.90219275437124</v>
      </c>
      <c r="J90" s="1">
        <f t="shared" si="22"/>
        <v>10565515349.980614</v>
      </c>
      <c r="K90" s="8">
        <f t="shared" si="26"/>
        <v>335.03029394915694</v>
      </c>
    </row>
    <row r="91" spans="1:11" x14ac:dyDescent="0.25">
      <c r="A91">
        <f t="shared" si="27"/>
        <v>800</v>
      </c>
      <c r="B91" s="8">
        <f t="shared" si="17"/>
        <v>48.375434348456594</v>
      </c>
      <c r="C91" s="8">
        <f t="shared" si="18"/>
        <v>34.206597670638288</v>
      </c>
      <c r="D91" s="1">
        <f t="shared" si="19"/>
        <v>7.4913564612398665E-7</v>
      </c>
      <c r="E91" s="8">
        <f t="shared" si="23"/>
        <v>23.62474173616604</v>
      </c>
      <c r="F91" s="1">
        <f t="shared" si="20"/>
        <v>5.2971889540283672E-7</v>
      </c>
      <c r="G91" s="8">
        <f t="shared" si="24"/>
        <v>16.705215085423859</v>
      </c>
      <c r="H91" s="1">
        <f t="shared" si="21"/>
        <v>7484528261.4405041</v>
      </c>
      <c r="I91" s="8">
        <f t="shared" si="25"/>
        <v>237.33283426688558</v>
      </c>
      <c r="J91" s="1">
        <f t="shared" si="22"/>
        <v>10584721375.293882</v>
      </c>
      <c r="K91" s="8">
        <f t="shared" si="26"/>
        <v>335.6393130166756</v>
      </c>
    </row>
    <row r="92" spans="1:11" x14ac:dyDescent="0.25">
      <c r="A92">
        <f t="shared" si="27"/>
        <v>810</v>
      </c>
      <c r="B92" s="8">
        <f t="shared" si="17"/>
        <v>47.281333314104188</v>
      </c>
      <c r="C92" s="8">
        <f t="shared" si="18"/>
        <v>33.432951409944486</v>
      </c>
      <c r="D92" s="1">
        <f t="shared" si="19"/>
        <v>7.7605170420508097E-7</v>
      </c>
      <c r="E92" s="8">
        <f t="shared" si="23"/>
        <v>24.47356654381143</v>
      </c>
      <c r="F92" s="1">
        <f t="shared" si="20"/>
        <v>5.4875142259478951E-7</v>
      </c>
      <c r="G92" s="8">
        <f t="shared" si="24"/>
        <v>17.30542486294928</v>
      </c>
      <c r="H92" s="1">
        <f t="shared" si="21"/>
        <v>7497645413.7709265</v>
      </c>
      <c r="I92" s="8">
        <f t="shared" si="25"/>
        <v>237.74877643870263</v>
      </c>
      <c r="J92" s="1">
        <f t="shared" si="22"/>
        <v>10603271830.019279</v>
      </c>
      <c r="K92" s="8">
        <f t="shared" si="26"/>
        <v>336.22754407722221</v>
      </c>
    </row>
    <row r="93" spans="1:11" x14ac:dyDescent="0.25">
      <c r="A93">
        <f t="shared" si="27"/>
        <v>820</v>
      </c>
      <c r="B93" s="8">
        <f t="shared" si="17"/>
        <v>46.147223210564562</v>
      </c>
      <c r="C93" s="8">
        <f t="shared" si="18"/>
        <v>32.631014465119442</v>
      </c>
      <c r="D93" s="1">
        <f t="shared" si="19"/>
        <v>8.0494022694164349E-7</v>
      </c>
      <c r="E93" s="8">
        <f t="shared" si="23"/>
        <v>25.38459499683167</v>
      </c>
      <c r="F93" s="1">
        <f t="shared" si="20"/>
        <v>5.691786929202746E-7</v>
      </c>
      <c r="G93" s="8">
        <f t="shared" si="24"/>
        <v>17.94961925993378</v>
      </c>
      <c r="H93" s="1">
        <f t="shared" si="21"/>
        <v>7510299914.6385508</v>
      </c>
      <c r="I93" s="8">
        <f t="shared" si="25"/>
        <v>238.15004802887339</v>
      </c>
      <c r="J93" s="1">
        <f t="shared" si="22"/>
        <v>10621167996.771336</v>
      </c>
      <c r="K93" s="8">
        <f t="shared" si="26"/>
        <v>336.79502780223669</v>
      </c>
    </row>
    <row r="94" spans="1:11" x14ac:dyDescent="0.25">
      <c r="A94">
        <f t="shared" si="27"/>
        <v>830</v>
      </c>
      <c r="B94" s="8">
        <f t="shared" si="17"/>
        <v>44.970077147594317</v>
      </c>
      <c r="C94" s="8">
        <f t="shared" si="18"/>
        <v>31.798646501546134</v>
      </c>
      <c r="D94" s="1">
        <f t="shared" si="19"/>
        <v>8.3608380810148021E-7</v>
      </c>
      <c r="E94" s="8">
        <f t="shared" si="23"/>
        <v>26.366738972288282</v>
      </c>
      <c r="F94" s="1">
        <f t="shared" si="20"/>
        <v>5.9120053034882878E-7</v>
      </c>
      <c r="G94" s="8">
        <f t="shared" si="24"/>
        <v>18.644099925080663</v>
      </c>
      <c r="H94" s="1">
        <f t="shared" si="21"/>
        <v>7522491879.1849794</v>
      </c>
      <c r="I94" s="8">
        <f t="shared" si="25"/>
        <v>238.53665268851407</v>
      </c>
      <c r="J94" s="1">
        <f t="shared" si="22"/>
        <v>10638410038.384867</v>
      </c>
      <c r="K94" s="8">
        <f t="shared" si="26"/>
        <v>337.34176935517718</v>
      </c>
    </row>
    <row r="95" spans="1:11" x14ac:dyDescent="0.25">
      <c r="A95">
        <f t="shared" si="27"/>
        <v>840</v>
      </c>
      <c r="B95" s="8">
        <f t="shared" si="17"/>
        <v>43.74642117709935</v>
      </c>
      <c r="C95" s="8">
        <f t="shared" si="18"/>
        <v>30.93339106696974</v>
      </c>
      <c r="D95" s="1">
        <f t="shared" si="19"/>
        <v>8.6982544758283151E-7</v>
      </c>
      <c r="E95" s="8">
        <f t="shared" si="23"/>
        <v>27.430815314972175</v>
      </c>
      <c r="F95" s="1">
        <f t="shared" si="20"/>
        <v>6.1505947243444404E-7</v>
      </c>
      <c r="G95" s="8">
        <f t="shared" si="24"/>
        <v>19.396515522692628</v>
      </c>
      <c r="H95" s="1">
        <f t="shared" si="21"/>
        <v>7534220561.0751228</v>
      </c>
      <c r="I95" s="8">
        <f t="shared" si="25"/>
        <v>238.90856675149425</v>
      </c>
      <c r="J95" s="1">
        <f t="shared" si="22"/>
        <v>10654996899.382668</v>
      </c>
      <c r="K95" s="8">
        <f t="shared" si="26"/>
        <v>337.86773526708106</v>
      </c>
    </row>
    <row r="96" spans="1:11" x14ac:dyDescent="0.25">
      <c r="A96">
        <f t="shared" si="27"/>
        <v>850</v>
      </c>
      <c r="B96" s="8">
        <f t="shared" si="17"/>
        <v>42.472235536599833</v>
      </c>
      <c r="C96" s="8">
        <f t="shared" si="18"/>
        <v>30.032405760082003</v>
      </c>
      <c r="D96" s="1">
        <f t="shared" si="19"/>
        <v>9.0658631273779061E-7</v>
      </c>
      <c r="E96" s="8">
        <f t="shared" si="23"/>
        <v>28.590105958498963</v>
      </c>
      <c r="F96" s="1">
        <f t="shared" si="20"/>
        <v>6.4105332946779988E-7</v>
      </c>
      <c r="G96" s="8">
        <f t="shared" si="24"/>
        <v>20.216257798096535</v>
      </c>
      <c r="H96" s="1">
        <f t="shared" si="21"/>
        <v>7545484264.1602125</v>
      </c>
      <c r="I96" s="8">
        <f t="shared" si="25"/>
        <v>239.26573643328933</v>
      </c>
      <c r="J96" s="1">
        <f t="shared" si="22"/>
        <v>10670926181.048145</v>
      </c>
      <c r="K96" s="8">
        <f t="shared" si="26"/>
        <v>338.37284947514411</v>
      </c>
    </row>
    <row r="97" spans="1:11" x14ac:dyDescent="0.25">
      <c r="A97">
        <f t="shared" si="27"/>
        <v>860</v>
      </c>
      <c r="B97" s="8">
        <f t="shared" si="17"/>
        <v>41.142825810550818</v>
      </c>
      <c r="C97" s="8">
        <f t="shared" si="18"/>
        <v>29.092371127817398</v>
      </c>
      <c r="D97" s="1">
        <f t="shared" si="19"/>
        <v>9.4689034284091462E-7</v>
      </c>
      <c r="E97" s="8">
        <f t="shared" si="23"/>
        <v>29.861133851831081</v>
      </c>
      <c r="F97" s="1">
        <f t="shared" si="20"/>
        <v>6.6955258246286566E-7</v>
      </c>
      <c r="G97" s="8">
        <f t="shared" si="24"/>
        <v>21.11501024054893</v>
      </c>
      <c r="H97" s="1">
        <f t="shared" si="21"/>
        <v>7556280230.1421614</v>
      </c>
      <c r="I97" s="8">
        <f t="shared" si="25"/>
        <v>239.60807426884074</v>
      </c>
      <c r="J97" s="1">
        <f t="shared" si="22"/>
        <v>10686193982.558737</v>
      </c>
      <c r="K97" s="8">
        <f t="shared" si="26"/>
        <v>338.85698828509442</v>
      </c>
    </row>
    <row r="98" spans="1:11" x14ac:dyDescent="0.25">
      <c r="A98">
        <f t="shared" si="27"/>
        <v>870</v>
      </c>
      <c r="B98" s="8">
        <f t="shared" si="17"/>
        <v>39.752651966968259</v>
      </c>
      <c r="C98" s="8">
        <f t="shared" si="18"/>
        <v>28.109369775992</v>
      </c>
      <c r="D98" s="1">
        <f t="shared" si="19"/>
        <v>9.9139905177354267E-7</v>
      </c>
      <c r="E98" s="8">
        <f t="shared" si="23"/>
        <v>31.264760496730442</v>
      </c>
      <c r="F98" s="1">
        <f t="shared" si="20"/>
        <v>7.0102499237098515E-7</v>
      </c>
      <c r="G98" s="8">
        <f t="shared" si="24"/>
        <v>22.107524159411387</v>
      </c>
      <c r="H98" s="1">
        <f t="shared" si="21"/>
        <v>7566604494.7945585</v>
      </c>
      <c r="I98" s="8">
        <f t="shared" si="25"/>
        <v>239.93545455335359</v>
      </c>
      <c r="J98" s="1">
        <f t="shared" si="22"/>
        <v>10700794697.651684</v>
      </c>
      <c r="K98" s="8">
        <f t="shared" si="26"/>
        <v>339.31997392350593</v>
      </c>
    </row>
    <row r="99" spans="1:11" x14ac:dyDescent="0.25">
      <c r="A99">
        <f t="shared" si="27"/>
        <v>880</v>
      </c>
      <c r="B99" s="8">
        <f t="shared" si="17"/>
        <v>38.295097070841187</v>
      </c>
      <c r="C99" s="8">
        <f t="shared" si="18"/>
        <v>27.078722824988898</v>
      </c>
      <c r="D99" s="1">
        <f t="shared" si="19"/>
        <v>1.0409619388124936E-6</v>
      </c>
      <c r="E99" s="8">
        <f t="shared" si="23"/>
        <v>32.827775702390795</v>
      </c>
      <c r="F99" s="1">
        <f t="shared" si="20"/>
        <v>7.3607124589141008E-7</v>
      </c>
      <c r="G99" s="8">
        <f t="shared" si="24"/>
        <v>23.212742810431507</v>
      </c>
      <c r="H99" s="1">
        <f t="shared" si="21"/>
        <v>7576451702.1393538</v>
      </c>
      <c r="I99" s="8">
        <f t="shared" si="25"/>
        <v>240.24770744987805</v>
      </c>
      <c r="J99" s="1">
        <f t="shared" si="22"/>
        <v>10714720751.830194</v>
      </c>
      <c r="K99" s="8">
        <f t="shared" si="26"/>
        <v>339.76156620466116</v>
      </c>
    </row>
    <row r="100" spans="1:11" x14ac:dyDescent="0.25">
      <c r="A100">
        <f t="shared" si="27"/>
        <v>890</v>
      </c>
      <c r="B100" s="8">
        <f t="shared" si="17"/>
        <v>36.76214737269926</v>
      </c>
      <c r="C100" s="8">
        <f t="shared" si="18"/>
        <v>25.994763698214868</v>
      </c>
      <c r="D100" s="1">
        <f t="shared" si="19"/>
        <v>1.0966915265715806E-6</v>
      </c>
      <c r="E100" s="8">
        <f t="shared" si="23"/>
        <v>34.585263981961361</v>
      </c>
      <c r="F100" s="1">
        <f t="shared" si="20"/>
        <v>7.7547801530859147E-7</v>
      </c>
      <c r="G100" s="8">
        <f t="shared" si="24"/>
        <v>24.455474690771741</v>
      </c>
      <c r="H100" s="1">
        <f t="shared" si="21"/>
        <v>7585814861.1264</v>
      </c>
      <c r="I100" s="8">
        <f t="shared" si="25"/>
        <v>240.54461127366818</v>
      </c>
      <c r="J100" s="1">
        <f t="shared" si="22"/>
        <v>10727962258.25633</v>
      </c>
      <c r="K100" s="8">
        <f t="shared" si="26"/>
        <v>340.18145161898565</v>
      </c>
    </row>
    <row r="101" spans="1:11" x14ac:dyDescent="0.25">
      <c r="A101">
        <f t="shared" si="27"/>
        <v>900</v>
      </c>
      <c r="B101" s="8">
        <f t="shared" si="17"/>
        <v>35.143938279134773</v>
      </c>
      <c r="C101" s="8">
        <f t="shared" si="18"/>
        <v>24.850517074777684</v>
      </c>
      <c r="D101" s="1">
        <f t="shared" si="19"/>
        <v>1.1600786521628901E-6</v>
      </c>
      <c r="E101" s="8">
        <f t="shared" si="23"/>
        <v>36.584240374608903</v>
      </c>
      <c r="F101" s="1">
        <f t="shared" si="20"/>
        <v>8.2029948165412969E-7</v>
      </c>
      <c r="G101" s="8">
        <f t="shared" si="24"/>
        <v>25.868964453444637</v>
      </c>
      <c r="H101" s="1">
        <f t="shared" si="21"/>
        <v>7594685021.6676207</v>
      </c>
      <c r="I101" s="8">
        <f t="shared" si="25"/>
        <v>240.82588221929288</v>
      </c>
      <c r="J101" s="1">
        <f t="shared" si="22"/>
        <v>10740506559.594151</v>
      </c>
      <c r="K101" s="8">
        <f t="shared" si="26"/>
        <v>340.57922880498955</v>
      </c>
    </row>
    <row r="102" spans="1:11" x14ac:dyDescent="0.25">
      <c r="A102">
        <f t="shared" si="27"/>
        <v>910</v>
      </c>
      <c r="B102" s="8">
        <f t="shared" si="17"/>
        <v>33.428090202879908</v>
      </c>
      <c r="C102" s="8">
        <f t="shared" si="18"/>
        <v>23.637229264571975</v>
      </c>
      <c r="D102" s="1">
        <f t="shared" si="19"/>
        <v>1.2331763295093217E-6</v>
      </c>
      <c r="E102" s="8">
        <f t="shared" si="23"/>
        <v>38.88944872740597</v>
      </c>
      <c r="F102" s="1">
        <f t="shared" si="20"/>
        <v>8.7198734499477785E-7</v>
      </c>
      <c r="G102" s="8">
        <f t="shared" si="24"/>
        <v>27.498992911755316</v>
      </c>
      <c r="H102" s="1">
        <f t="shared" si="21"/>
        <v>7603050834.2233486</v>
      </c>
      <c r="I102" s="8">
        <f t="shared" si="25"/>
        <v>241.09116039521018</v>
      </c>
      <c r="J102" s="1">
        <f t="shared" si="22"/>
        <v>10752337605.170732</v>
      </c>
      <c r="K102" s="8">
        <f t="shared" si="26"/>
        <v>340.95438879917339</v>
      </c>
    </row>
    <row r="103" spans="1:11" x14ac:dyDescent="0.25">
      <c r="A103">
        <f t="shared" si="27"/>
        <v>920</v>
      </c>
      <c r="B103" s="8">
        <f t="shared" si="17"/>
        <v>31.598701397126788</v>
      </c>
      <c r="C103" s="8">
        <f t="shared" si="18"/>
        <v>22.343656034597185</v>
      </c>
      <c r="D103" s="1">
        <f t="shared" si="19"/>
        <v>1.3189063083150295E-6</v>
      </c>
      <c r="E103" s="8">
        <f t="shared" si="23"/>
        <v>41.59302933902277</v>
      </c>
      <c r="F103" s="1">
        <f t="shared" si="20"/>
        <v>9.3260759435927283E-7</v>
      </c>
      <c r="G103" s="8">
        <f t="shared" si="24"/>
        <v>29.410713095714026</v>
      </c>
      <c r="H103" s="1">
        <f t="shared" si="21"/>
        <v>7610897935.4261312</v>
      </c>
      <c r="I103" s="8">
        <f t="shared" si="25"/>
        <v>241.33999034202597</v>
      </c>
      <c r="J103" s="1">
        <f t="shared" si="22"/>
        <v>10763435082.117022</v>
      </c>
      <c r="K103" s="8">
        <f t="shared" si="26"/>
        <v>341.30628748468484</v>
      </c>
    </row>
    <row r="104" spans="1:11" x14ac:dyDescent="0.25">
      <c r="A104">
        <f t="shared" si="27"/>
        <v>930</v>
      </c>
      <c r="B104" s="8">
        <f t="shared" si="17"/>
        <v>29.634752300067483</v>
      </c>
      <c r="C104" s="8">
        <f t="shared" si="18"/>
        <v>20.954934310161356</v>
      </c>
      <c r="D104" s="1">
        <f t="shared" si="19"/>
        <v>1.421598642330377E-6</v>
      </c>
      <c r="E104" s="8">
        <f t="shared" si="23"/>
        <v>44.831534784530767</v>
      </c>
      <c r="F104" s="1">
        <f t="shared" si="20"/>
        <v>1.005222040117399E-6</v>
      </c>
      <c r="G104" s="8">
        <f t="shared" si="24"/>
        <v>31.700682257142294</v>
      </c>
      <c r="H104" s="1">
        <f t="shared" si="21"/>
        <v>7618208063.0363827</v>
      </c>
      <c r="I104" s="8">
        <f t="shared" si="25"/>
        <v>241.57179296792182</v>
      </c>
      <c r="J104" s="1">
        <f t="shared" si="22"/>
        <v>10773773163.726118</v>
      </c>
      <c r="K104" s="8">
        <f t="shared" si="26"/>
        <v>341.63410590202051</v>
      </c>
    </row>
    <row r="105" spans="1:11" x14ac:dyDescent="0.25">
      <c r="A105">
        <f t="shared" si="27"/>
        <v>940</v>
      </c>
      <c r="B105" s="8">
        <f t="shared" si="17"/>
        <v>27.507436382123888</v>
      </c>
      <c r="C105" s="8">
        <f t="shared" si="18"/>
        <v>19.450694798857352</v>
      </c>
      <c r="D105" s="1">
        <f t="shared" si="19"/>
        <v>1.5480076031943422E-6</v>
      </c>
      <c r="E105" s="8">
        <f t="shared" si="23"/>
        <v>48.817967774336779</v>
      </c>
      <c r="F105" s="1">
        <f t="shared" si="20"/>
        <v>1.0946066735470535E-6</v>
      </c>
      <c r="G105" s="8">
        <f t="shared" si="24"/>
        <v>34.519516056979874</v>
      </c>
      <c r="H105" s="1">
        <f t="shared" si="21"/>
        <v>7624957728.2762842</v>
      </c>
      <c r="I105" s="8">
        <f t="shared" si="25"/>
        <v>241.78582344863915</v>
      </c>
      <c r="J105" s="1">
        <f t="shared" si="22"/>
        <v>10783318631.849865</v>
      </c>
      <c r="K105" s="8">
        <f t="shared" si="26"/>
        <v>341.93679071061217</v>
      </c>
    </row>
    <row r="106" spans="1:11" x14ac:dyDescent="0.25">
      <c r="A106">
        <f t="shared" si="27"/>
        <v>950</v>
      </c>
      <c r="B106" s="8">
        <f t="shared" si="17"/>
        <v>25.175374223147049</v>
      </c>
      <c r="C106" s="8">
        <f t="shared" si="18"/>
        <v>17.801677832096289</v>
      </c>
      <c r="D106" s="1">
        <f t="shared" si="19"/>
        <v>1.7093973384786646E-6</v>
      </c>
      <c r="E106" s="8">
        <f t="shared" si="23"/>
        <v>53.907554466263171</v>
      </c>
      <c r="F106" s="1">
        <f t="shared" si="20"/>
        <v>1.2087264497804999E-6</v>
      </c>
      <c r="G106" s="8">
        <f t="shared" si="24"/>
        <v>38.118397320277843</v>
      </c>
      <c r="H106" s="1">
        <f t="shared" si="21"/>
        <v>7631116117.5191603</v>
      </c>
      <c r="I106" s="8">
        <f t="shared" si="25"/>
        <v>241.98110469048581</v>
      </c>
      <c r="J106" s="1">
        <f t="shared" si="22"/>
        <v>10792027909.439512</v>
      </c>
      <c r="K106" s="8">
        <f t="shared" si="26"/>
        <v>342.21296009130873</v>
      </c>
    </row>
    <row r="107" spans="1:11" x14ac:dyDescent="0.25">
      <c r="A107">
        <f t="shared" si="27"/>
        <v>960</v>
      </c>
      <c r="B107" s="8">
        <f t="shared" ref="B107:B112" si="28">((F$3*B$3)/(G$3*D$3))^0.5*(C$3^2-A107^2)^0.5</f>
        <v>22.575202695946412</v>
      </c>
      <c r="C107" s="8">
        <f t="shared" ref="C107:C112" si="29">((F$3*B$3)/(2*G$3*D$3))^0.5*(C$3^2-A107^2)^0.5</f>
        <v>15.963078912964535</v>
      </c>
      <c r="D107" s="1">
        <f t="shared" ref="D107:D112" si="30">(1/H$3)*(G$3*B$3*D$3/F$3)^0.5*(A107/((C$3^2-A107^2)^0.5))</f>
        <v>1.9263488043188229E-6</v>
      </c>
      <c r="E107" s="8">
        <f t="shared" si="23"/>
        <v>60.749335892998396</v>
      </c>
      <c r="F107" s="1">
        <f t="shared" ref="F107:F112" si="31">((1/H$3)*(G$3*B$3*D$3/(2*F$3))^0.5*(A107/((C$3^2-A107^2)^0.5)))</f>
        <v>1.3621343024644372E-6</v>
      </c>
      <c r="G107" s="8">
        <f t="shared" si="24"/>
        <v>42.956267362518496</v>
      </c>
      <c r="H107" s="1">
        <f t="shared" ref="H107:H112" si="32">H$3*((F$3)/(G$3*B$3*D$3))^0.5*((C$3^2-A107^2)^0.5-(C$3^2-I$3^2)^0.5-(C$3*LN((I$3*(C$3+(C$3^2-A107^2)^0.5))/(A107*(C$3+(C$3^2-I$3^2)^0.5)))))</f>
        <v>7636641537.6771154</v>
      </c>
      <c r="I107" s="8">
        <f t="shared" si="25"/>
        <v>242.15631461431747</v>
      </c>
      <c r="J107" s="1">
        <f t="shared" ref="J107:J112" si="33">H$3*((2*F$3)/(G$3*B$3*D$3))^0.5*((C$3^2-A107^2)^0.5-(C$3^2-I$3^2)^0.5-(C$3*LN((I$3*(C$3+(C$3^2-A107^2)^0.5))/(A107*(C$3+(C$3^2-I$3^2)^0.5)))))</f>
        <v>10799842033.564703</v>
      </c>
      <c r="K107" s="8">
        <f t="shared" si="26"/>
        <v>342.46074434185385</v>
      </c>
    </row>
    <row r="108" spans="1:11" x14ac:dyDescent="0.25">
      <c r="A108">
        <f t="shared" si="27"/>
        <v>970</v>
      </c>
      <c r="B108" s="8">
        <f t="shared" si="28"/>
        <v>19.600509809168258</v>
      </c>
      <c r="C108" s="8">
        <f t="shared" si="29"/>
        <v>13.859653400776317</v>
      </c>
      <c r="D108" s="1">
        <f t="shared" si="30"/>
        <v>2.2418147373073627E-6</v>
      </c>
      <c r="E108" s="8">
        <f t="shared" si="23"/>
        <v>70.697869555724992</v>
      </c>
      <c r="F108" s="1">
        <f t="shared" si="31"/>
        <v>1.5852024029139749E-6</v>
      </c>
      <c r="G108" s="8">
        <f t="shared" si="24"/>
        <v>49.990942978295116</v>
      </c>
      <c r="H108" s="1">
        <f t="shared" si="32"/>
        <v>7641474781.5542011</v>
      </c>
      <c r="I108" s="8">
        <f t="shared" si="25"/>
        <v>242.30957577226664</v>
      </c>
      <c r="J108" s="1">
        <f t="shared" si="33"/>
        <v>10806677272.605934</v>
      </c>
      <c r="K108" s="8">
        <f t="shared" si="26"/>
        <v>342.67748835001061</v>
      </c>
    </row>
    <row r="109" spans="1:11" x14ac:dyDescent="0.25">
      <c r="A109">
        <f t="shared" si="27"/>
        <v>980</v>
      </c>
      <c r="B109" s="8">
        <f t="shared" si="28"/>
        <v>16.044316480430126</v>
      </c>
      <c r="C109" s="8">
        <f t="shared" si="29"/>
        <v>11.345044982815224</v>
      </c>
      <c r="D109" s="1">
        <f t="shared" si="30"/>
        <v>2.766942975191193E-6</v>
      </c>
      <c r="E109" s="8">
        <f t="shared" si="23"/>
        <v>87.258313665629458</v>
      </c>
      <c r="F109" s="1">
        <f t="shared" si="31"/>
        <v>1.9565241409141736E-6</v>
      </c>
      <c r="G109" s="8">
        <f t="shared" si="24"/>
        <v>61.700945307869382</v>
      </c>
      <c r="H109" s="1">
        <f t="shared" si="32"/>
        <v>7645524792.3989058</v>
      </c>
      <c r="I109" s="8">
        <f t="shared" si="25"/>
        <v>242.43800077368422</v>
      </c>
      <c r="J109" s="1">
        <f t="shared" si="33"/>
        <v>10812404852.870274</v>
      </c>
      <c r="K109" s="8">
        <f t="shared" si="26"/>
        <v>342.85910872876309</v>
      </c>
    </row>
    <row r="110" spans="1:11" x14ac:dyDescent="0.25">
      <c r="A110">
        <v>986.5</v>
      </c>
      <c r="B110" s="8">
        <f t="shared" si="28"/>
        <v>13.203370068447834</v>
      </c>
      <c r="C110" s="8">
        <f t="shared" si="29"/>
        <v>9.3361925099149534</v>
      </c>
      <c r="D110" s="1">
        <f t="shared" si="30"/>
        <v>3.3846023109268614E-6</v>
      </c>
      <c r="E110" s="8">
        <f t="shared" si="23"/>
        <v>106.73681847738949</v>
      </c>
      <c r="F110" s="1">
        <f t="shared" si="31"/>
        <v>2.3932752456760436E-6</v>
      </c>
      <c r="G110" s="8">
        <f t="shared" si="24"/>
        <v>75.47432814763971</v>
      </c>
      <c r="H110" s="1">
        <f t="shared" si="32"/>
        <v>7647666071.8238955</v>
      </c>
      <c r="I110" s="8">
        <f t="shared" si="25"/>
        <v>242.50590029882977</v>
      </c>
      <c r="J110" s="1">
        <f t="shared" si="33"/>
        <v>10815433079.273924</v>
      </c>
      <c r="K110" s="8">
        <f t="shared" si="26"/>
        <v>342.95513315810263</v>
      </c>
    </row>
    <row r="111" spans="1:11" x14ac:dyDescent="0.25">
      <c r="A111">
        <f>A109+10</f>
        <v>990</v>
      </c>
      <c r="B111" s="8">
        <f t="shared" si="28"/>
        <v>11.373658004255626</v>
      </c>
      <c r="C111" s="8">
        <f t="shared" si="29"/>
        <v>8.0423907017058074</v>
      </c>
      <c r="D111" s="1">
        <f t="shared" si="30"/>
        <v>3.9430327330775944E-6</v>
      </c>
      <c r="E111" s="8">
        <f t="shared" si="23"/>
        <v>124.34748027033501</v>
      </c>
      <c r="F111" s="1">
        <f t="shared" si="31"/>
        <v>2.788145183999693E-6</v>
      </c>
      <c r="G111" s="8">
        <f t="shared" si="24"/>
        <v>87.926946522614315</v>
      </c>
      <c r="H111" s="1">
        <f t="shared" si="32"/>
        <v>7648628670.7367687</v>
      </c>
      <c r="I111" s="8">
        <f t="shared" si="25"/>
        <v>242.53642411012078</v>
      </c>
      <c r="J111" s="1">
        <f t="shared" si="33"/>
        <v>10816794399.711636</v>
      </c>
      <c r="K111" s="8">
        <f t="shared" si="26"/>
        <v>342.99830034600569</v>
      </c>
    </row>
    <row r="112" spans="1:11" x14ac:dyDescent="0.25">
      <c r="A112">
        <f t="shared" si="27"/>
        <v>1000</v>
      </c>
      <c r="B112" s="8">
        <f t="shared" si="28"/>
        <v>0</v>
      </c>
      <c r="C112" s="8">
        <f t="shared" si="29"/>
        <v>0</v>
      </c>
      <c r="D112" s="1"/>
      <c r="E112" s="8"/>
      <c r="F112" s="1"/>
      <c r="G112" s="8"/>
      <c r="H112" s="1">
        <f t="shared" si="32"/>
        <v>7650314312.8574696</v>
      </c>
      <c r="I112" s="8">
        <f t="shared" si="25"/>
        <v>242.58987547112727</v>
      </c>
      <c r="J112" s="1">
        <f t="shared" si="33"/>
        <v>10819178257.660038</v>
      </c>
      <c r="K112" s="8">
        <f t="shared" si="26"/>
        <v>343.07389198566835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3</vt:i4>
      </vt:variant>
    </vt:vector>
  </HeadingPairs>
  <TitlesOfParts>
    <vt:vector size="4" baseType="lpstr">
      <vt:lpstr>Data</vt:lpstr>
      <vt:lpstr>GW TT xi or ri=10 m</vt:lpstr>
      <vt:lpstr>GW velocity</vt:lpstr>
      <vt:lpstr>Freshwater lens thickness</vt:lpstr>
    </vt:vector>
  </TitlesOfParts>
  <Company>UQAC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 Chesnaux</dc:creator>
  <cp:lastModifiedBy>Claire Tiedeman</cp:lastModifiedBy>
  <dcterms:created xsi:type="dcterms:W3CDTF">2025-05-11T14:40:51Z</dcterms:created>
  <dcterms:modified xsi:type="dcterms:W3CDTF">2026-04-22T19:59:22Z</dcterms:modified>
</cp:coreProperties>
</file>