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tie\OneDrive\Documents\Claire\GW_Project\1_InlandCoastalDepuitAquifers\SpreadsheetsWithParamsForSection7\"/>
    </mc:Choice>
  </mc:AlternateContent>
  <xr:revisionPtr revIDLastSave="0" documentId="13_ncr:1_{0F3C1307-3DCB-43EF-B9C3-0FCDA6380E33}" xr6:coauthVersionLast="47" xr6:coauthVersionMax="47" xr10:uidLastSave="{00000000-0000-0000-0000-000000000000}"/>
  <bookViews>
    <workbookView xWindow="23400" yWindow="2850" windowWidth="21300" windowHeight="17160" activeTab="4" xr2:uid="{90F071C8-FCC5-4798-A724-63DEB45A5ED4}"/>
  </bookViews>
  <sheets>
    <sheet name="GW TT CA xi=10 m" sheetId="5" r:id="rId1"/>
    <sheet name="GW TT xi=10 m and xi=780 m" sheetId="4" r:id="rId2"/>
    <sheet name="GW velocity" sheetId="3" r:id="rId3"/>
    <sheet name="Freshwater thickness" sheetId="2" r:id="rId4"/>
    <sheet name="Dat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5" i="1" s="1"/>
  <c r="A116" i="1" s="1"/>
  <c r="H3" i="1" l="1"/>
  <c r="B3" i="1"/>
  <c r="B114" i="1" l="1"/>
  <c r="H114" i="1"/>
  <c r="I114" i="1" s="1"/>
  <c r="F114" i="1"/>
  <c r="G114" i="1" s="1"/>
  <c r="D114" i="1"/>
  <c r="E114" i="1" s="1"/>
  <c r="C114" i="1"/>
  <c r="A7" i="1"/>
  <c r="H16" i="1"/>
  <c r="I16" i="1" s="1"/>
  <c r="I15" i="1"/>
  <c r="B7" i="1"/>
  <c r="F27" i="1"/>
  <c r="G27" i="1" s="1"/>
  <c r="F39" i="1"/>
  <c r="G39" i="1" s="1"/>
  <c r="F51" i="1"/>
  <c r="G51" i="1" s="1"/>
  <c r="F63" i="1"/>
  <c r="G63" i="1" s="1"/>
  <c r="F75" i="1"/>
  <c r="G75" i="1" s="1"/>
  <c r="F87" i="1"/>
  <c r="G87" i="1" s="1"/>
  <c r="F99" i="1"/>
  <c r="G99" i="1" s="1"/>
  <c r="F111" i="1"/>
  <c r="G111" i="1" s="1"/>
  <c r="F15" i="1"/>
  <c r="G15" i="1" s="1"/>
  <c r="F21" i="1"/>
  <c r="G21" i="1" s="1"/>
  <c r="F93" i="1"/>
  <c r="G93" i="1" s="1"/>
  <c r="F34" i="1"/>
  <c r="G34" i="1" s="1"/>
  <c r="F35" i="1"/>
  <c r="G35" i="1" s="1"/>
  <c r="F71" i="1"/>
  <c r="G71" i="1" s="1"/>
  <c r="F107" i="1"/>
  <c r="G107" i="1" s="1"/>
  <c r="F16" i="1"/>
  <c r="G16" i="1" s="1"/>
  <c r="F28" i="1"/>
  <c r="G28" i="1" s="1"/>
  <c r="F40" i="1"/>
  <c r="G40" i="1" s="1"/>
  <c r="F52" i="1"/>
  <c r="G52" i="1" s="1"/>
  <c r="F64" i="1"/>
  <c r="G64" i="1" s="1"/>
  <c r="F76" i="1"/>
  <c r="G76" i="1" s="1"/>
  <c r="F88" i="1"/>
  <c r="G88" i="1" s="1"/>
  <c r="F100" i="1"/>
  <c r="G100" i="1" s="1"/>
  <c r="F112" i="1"/>
  <c r="G112" i="1" s="1"/>
  <c r="F56" i="1"/>
  <c r="G56" i="1" s="1"/>
  <c r="F69" i="1"/>
  <c r="G69" i="1" s="1"/>
  <c r="F94" i="1"/>
  <c r="G94" i="1" s="1"/>
  <c r="F83" i="1"/>
  <c r="G83" i="1" s="1"/>
  <c r="F17" i="1"/>
  <c r="G17" i="1" s="1"/>
  <c r="F29" i="1"/>
  <c r="G29" i="1" s="1"/>
  <c r="F41" i="1"/>
  <c r="G41" i="1" s="1"/>
  <c r="F53" i="1"/>
  <c r="G53" i="1" s="1"/>
  <c r="F65" i="1"/>
  <c r="G65" i="1" s="1"/>
  <c r="F77" i="1"/>
  <c r="G77" i="1" s="1"/>
  <c r="F89" i="1"/>
  <c r="G89" i="1" s="1"/>
  <c r="F101" i="1"/>
  <c r="G101" i="1" s="1"/>
  <c r="F113" i="1"/>
  <c r="G113" i="1" s="1"/>
  <c r="F80" i="1"/>
  <c r="G80" i="1" s="1"/>
  <c r="F57" i="1"/>
  <c r="G57" i="1" s="1"/>
  <c r="F105" i="1"/>
  <c r="G105" i="1" s="1"/>
  <c r="F58" i="1"/>
  <c r="G58" i="1" s="1"/>
  <c r="F47" i="1"/>
  <c r="G47" i="1" s="1"/>
  <c r="F18" i="1"/>
  <c r="G18" i="1" s="1"/>
  <c r="F30" i="1"/>
  <c r="G30" i="1" s="1"/>
  <c r="F42" i="1"/>
  <c r="G42" i="1" s="1"/>
  <c r="F54" i="1"/>
  <c r="G54" i="1" s="1"/>
  <c r="F66" i="1"/>
  <c r="G66" i="1" s="1"/>
  <c r="F78" i="1"/>
  <c r="G78" i="1" s="1"/>
  <c r="F90" i="1"/>
  <c r="G90" i="1" s="1"/>
  <c r="F102" i="1"/>
  <c r="G102" i="1" s="1"/>
  <c r="F115" i="1"/>
  <c r="G115" i="1" s="1"/>
  <c r="F32" i="1"/>
  <c r="G32" i="1" s="1"/>
  <c r="F104" i="1"/>
  <c r="G104" i="1" s="1"/>
  <c r="F33" i="1"/>
  <c r="G33" i="1" s="1"/>
  <c r="F106" i="1"/>
  <c r="G106" i="1" s="1"/>
  <c r="F23" i="1"/>
  <c r="G23" i="1" s="1"/>
  <c r="F95" i="1"/>
  <c r="G95" i="1" s="1"/>
  <c r="F19" i="1"/>
  <c r="G19" i="1" s="1"/>
  <c r="F31" i="1"/>
  <c r="G31" i="1" s="1"/>
  <c r="F43" i="1"/>
  <c r="G43" i="1" s="1"/>
  <c r="F55" i="1"/>
  <c r="G55" i="1" s="1"/>
  <c r="F67" i="1"/>
  <c r="G67" i="1" s="1"/>
  <c r="F79" i="1"/>
  <c r="G79" i="1" s="1"/>
  <c r="F91" i="1"/>
  <c r="G91" i="1" s="1"/>
  <c r="F103" i="1"/>
  <c r="G103" i="1" s="1"/>
  <c r="F116" i="1"/>
  <c r="G116" i="1" s="1"/>
  <c r="F20" i="1"/>
  <c r="G20" i="1" s="1"/>
  <c r="F44" i="1"/>
  <c r="G44" i="1" s="1"/>
  <c r="F68" i="1"/>
  <c r="G68" i="1" s="1"/>
  <c r="F92" i="1"/>
  <c r="G92" i="1" s="1"/>
  <c r="F45" i="1"/>
  <c r="G45" i="1" s="1"/>
  <c r="F81" i="1"/>
  <c r="G81" i="1" s="1"/>
  <c r="F22" i="1"/>
  <c r="G22" i="1" s="1"/>
  <c r="F46" i="1"/>
  <c r="G46" i="1" s="1"/>
  <c r="F70" i="1"/>
  <c r="G70" i="1" s="1"/>
  <c r="F82" i="1"/>
  <c r="G82" i="1" s="1"/>
  <c r="F59" i="1"/>
  <c r="G59" i="1" s="1"/>
  <c r="F50" i="1"/>
  <c r="G50" i="1" s="1"/>
  <c r="F98" i="1"/>
  <c r="G98" i="1" s="1"/>
  <c r="F109" i="1"/>
  <c r="G109" i="1" s="1"/>
  <c r="F74" i="1"/>
  <c r="G74" i="1" s="1"/>
  <c r="F37" i="1"/>
  <c r="G37" i="1" s="1"/>
  <c r="F49" i="1"/>
  <c r="G49" i="1" s="1"/>
  <c r="F60" i="1"/>
  <c r="G60" i="1" s="1"/>
  <c r="F108" i="1"/>
  <c r="G108" i="1" s="1"/>
  <c r="F61" i="1"/>
  <c r="G61" i="1" s="1"/>
  <c r="F84" i="1"/>
  <c r="G84" i="1" s="1"/>
  <c r="F85" i="1"/>
  <c r="G85" i="1" s="1"/>
  <c r="F86" i="1"/>
  <c r="G86" i="1" s="1"/>
  <c r="F96" i="1"/>
  <c r="G96" i="1" s="1"/>
  <c r="F97" i="1"/>
  <c r="G97" i="1" s="1"/>
  <c r="F62" i="1"/>
  <c r="G62" i="1" s="1"/>
  <c r="F110" i="1"/>
  <c r="G110" i="1" s="1"/>
  <c r="F72" i="1"/>
  <c r="G72" i="1" s="1"/>
  <c r="F73" i="1"/>
  <c r="G73" i="1" s="1"/>
  <c r="F36" i="1"/>
  <c r="G36" i="1" s="1"/>
  <c r="F24" i="1"/>
  <c r="G24" i="1" s="1"/>
  <c r="F25" i="1"/>
  <c r="G25" i="1" s="1"/>
  <c r="F26" i="1"/>
  <c r="G26" i="1" s="1"/>
  <c r="F38" i="1"/>
  <c r="G38" i="1" s="1"/>
  <c r="F48" i="1"/>
  <c r="G48" i="1" s="1"/>
  <c r="C19" i="1"/>
  <c r="C31" i="1"/>
  <c r="C43" i="1"/>
  <c r="C55" i="1"/>
  <c r="C67" i="1"/>
  <c r="C79" i="1"/>
  <c r="C91" i="1"/>
  <c r="C103" i="1"/>
  <c r="C116" i="1"/>
  <c r="B26" i="1"/>
  <c r="B38" i="1"/>
  <c r="B50" i="1"/>
  <c r="B62" i="1"/>
  <c r="B74" i="1"/>
  <c r="B86" i="1"/>
  <c r="B98" i="1"/>
  <c r="B110" i="1"/>
  <c r="B63" i="1"/>
  <c r="B87" i="1"/>
  <c r="B111" i="1"/>
  <c r="B77" i="1"/>
  <c r="B113" i="1"/>
  <c r="C47" i="1"/>
  <c r="B66" i="1"/>
  <c r="C36" i="1"/>
  <c r="C72" i="1"/>
  <c r="B31" i="1"/>
  <c r="B79" i="1"/>
  <c r="C25" i="1"/>
  <c r="C97" i="1"/>
  <c r="B44" i="1"/>
  <c r="B104" i="1"/>
  <c r="C26" i="1"/>
  <c r="C110" i="1"/>
  <c r="B69" i="1"/>
  <c r="C63" i="1"/>
  <c r="C87" i="1"/>
  <c r="B34" i="1"/>
  <c r="B94" i="1"/>
  <c r="C16" i="1"/>
  <c r="C64" i="1"/>
  <c r="C112" i="1"/>
  <c r="B47" i="1"/>
  <c r="B83" i="1"/>
  <c r="B84" i="1"/>
  <c r="C18" i="1"/>
  <c r="C115" i="1"/>
  <c r="B73" i="1"/>
  <c r="C20" i="1"/>
  <c r="C32" i="1"/>
  <c r="C44" i="1"/>
  <c r="C56" i="1"/>
  <c r="C68" i="1"/>
  <c r="C80" i="1"/>
  <c r="C92" i="1"/>
  <c r="C104" i="1"/>
  <c r="C15" i="1"/>
  <c r="B27" i="1"/>
  <c r="B39" i="1"/>
  <c r="B51" i="1"/>
  <c r="B75" i="1"/>
  <c r="B99" i="1"/>
  <c r="B89" i="1"/>
  <c r="C83" i="1"/>
  <c r="C107" i="1"/>
  <c r="B42" i="1"/>
  <c r="B102" i="1"/>
  <c r="C48" i="1"/>
  <c r="C108" i="1"/>
  <c r="B67" i="1"/>
  <c r="C37" i="1"/>
  <c r="C85" i="1"/>
  <c r="B68" i="1"/>
  <c r="C62" i="1"/>
  <c r="C74" i="1"/>
  <c r="C98" i="1"/>
  <c r="B33" i="1"/>
  <c r="B81" i="1"/>
  <c r="C39" i="1"/>
  <c r="C75" i="1"/>
  <c r="B22" i="1"/>
  <c r="B82" i="1"/>
  <c r="C28" i="1"/>
  <c r="C76" i="1"/>
  <c r="B35" i="1"/>
  <c r="B95" i="1"/>
  <c r="C53" i="1"/>
  <c r="C77" i="1"/>
  <c r="B24" i="1"/>
  <c r="B72" i="1"/>
  <c r="B25" i="1"/>
  <c r="B109" i="1"/>
  <c r="C21" i="1"/>
  <c r="C33" i="1"/>
  <c r="C45" i="1"/>
  <c r="C57" i="1"/>
  <c r="C69" i="1"/>
  <c r="C81" i="1"/>
  <c r="C93" i="1"/>
  <c r="C105" i="1"/>
  <c r="B16" i="1"/>
  <c r="B28" i="1"/>
  <c r="B40" i="1"/>
  <c r="B52" i="1"/>
  <c r="B64" i="1"/>
  <c r="B76" i="1"/>
  <c r="B88" i="1"/>
  <c r="B100" i="1"/>
  <c r="B112" i="1"/>
  <c r="C59" i="1"/>
  <c r="B30" i="1"/>
  <c r="B90" i="1"/>
  <c r="C24" i="1"/>
  <c r="B19" i="1"/>
  <c r="B55" i="1"/>
  <c r="B116" i="1"/>
  <c r="C73" i="1"/>
  <c r="B32" i="1"/>
  <c r="B92" i="1"/>
  <c r="C50" i="1"/>
  <c r="C86" i="1"/>
  <c r="B45" i="1"/>
  <c r="B93" i="1"/>
  <c r="C51" i="1"/>
  <c r="C111" i="1"/>
  <c r="B70" i="1"/>
  <c r="C52" i="1"/>
  <c r="C88" i="1"/>
  <c r="B23" i="1"/>
  <c r="B71" i="1"/>
  <c r="C29" i="1"/>
  <c r="C65" i="1"/>
  <c r="C101" i="1"/>
  <c r="B36" i="1"/>
  <c r="B96" i="1"/>
  <c r="C30" i="1"/>
  <c r="C90" i="1"/>
  <c r="B49" i="1"/>
  <c r="B85" i="1"/>
  <c r="C22" i="1"/>
  <c r="C34" i="1"/>
  <c r="C46" i="1"/>
  <c r="C58" i="1"/>
  <c r="C70" i="1"/>
  <c r="C82" i="1"/>
  <c r="C94" i="1"/>
  <c r="C106" i="1"/>
  <c r="B17" i="1"/>
  <c r="B29" i="1"/>
  <c r="B41" i="1"/>
  <c r="B53" i="1"/>
  <c r="B65" i="1"/>
  <c r="B101" i="1"/>
  <c r="C95" i="1"/>
  <c r="B18" i="1"/>
  <c r="B78" i="1"/>
  <c r="B115" i="1"/>
  <c r="C60" i="1"/>
  <c r="C84" i="1"/>
  <c r="B43" i="1"/>
  <c r="B103" i="1"/>
  <c r="C61" i="1"/>
  <c r="C109" i="1"/>
  <c r="B56" i="1"/>
  <c r="B15" i="1"/>
  <c r="B46" i="1"/>
  <c r="B106" i="1"/>
  <c r="C40" i="1"/>
  <c r="C100" i="1"/>
  <c r="B59" i="1"/>
  <c r="B107" i="1"/>
  <c r="C41" i="1"/>
  <c r="C89" i="1"/>
  <c r="C113" i="1"/>
  <c r="B60" i="1"/>
  <c r="B108" i="1"/>
  <c r="C54" i="1"/>
  <c r="C66" i="1"/>
  <c r="C102" i="1"/>
  <c r="B61" i="1"/>
  <c r="C23" i="1"/>
  <c r="C35" i="1"/>
  <c r="C71" i="1"/>
  <c r="B54" i="1"/>
  <c r="C96" i="1"/>
  <c r="B91" i="1"/>
  <c r="C49" i="1"/>
  <c r="B20" i="1"/>
  <c r="B80" i="1"/>
  <c r="C38" i="1"/>
  <c r="B21" i="1"/>
  <c r="B57" i="1"/>
  <c r="B105" i="1"/>
  <c r="C27" i="1"/>
  <c r="C99" i="1"/>
  <c r="B58" i="1"/>
  <c r="C17" i="1"/>
  <c r="B48" i="1"/>
  <c r="C42" i="1"/>
  <c r="C78" i="1"/>
  <c r="B37" i="1"/>
  <c r="B97" i="1"/>
  <c r="H19" i="1"/>
  <c r="I19" i="1" s="1"/>
  <c r="H31" i="1"/>
  <c r="I31" i="1" s="1"/>
  <c r="H43" i="1"/>
  <c r="I43" i="1" s="1"/>
  <c r="H55" i="1"/>
  <c r="I55" i="1" s="1"/>
  <c r="H67" i="1"/>
  <c r="I67" i="1" s="1"/>
  <c r="H79" i="1"/>
  <c r="I79" i="1" s="1"/>
  <c r="H91" i="1"/>
  <c r="I91" i="1" s="1"/>
  <c r="H103" i="1"/>
  <c r="I103" i="1" s="1"/>
  <c r="H116" i="1"/>
  <c r="I116" i="1" s="1"/>
  <c r="D17" i="1"/>
  <c r="E17" i="1" s="1"/>
  <c r="D29" i="1"/>
  <c r="E29" i="1" s="1"/>
  <c r="D41" i="1"/>
  <c r="E41" i="1" s="1"/>
  <c r="D53" i="1"/>
  <c r="E53" i="1" s="1"/>
  <c r="D65" i="1"/>
  <c r="E65" i="1" s="1"/>
  <c r="D77" i="1"/>
  <c r="E77" i="1" s="1"/>
  <c r="D89" i="1"/>
  <c r="E89" i="1" s="1"/>
  <c r="D101" i="1"/>
  <c r="E101" i="1" s="1"/>
  <c r="D113" i="1"/>
  <c r="E113" i="1" s="1"/>
  <c r="D105" i="1"/>
  <c r="E105" i="1" s="1"/>
  <c r="H36" i="1"/>
  <c r="I36" i="1" s="1"/>
  <c r="D46" i="1"/>
  <c r="E46" i="1" s="1"/>
  <c r="H73" i="1"/>
  <c r="I73" i="1" s="1"/>
  <c r="D59" i="1"/>
  <c r="E59" i="1" s="1"/>
  <c r="H38" i="1"/>
  <c r="I38" i="1" s="1"/>
  <c r="H110" i="1"/>
  <c r="I110" i="1" s="1"/>
  <c r="D60" i="1"/>
  <c r="E60" i="1" s="1"/>
  <c r="H63" i="1"/>
  <c r="I63" i="1" s="1"/>
  <c r="H75" i="1"/>
  <c r="I75" i="1" s="1"/>
  <c r="H99" i="1"/>
  <c r="I99" i="1" s="1"/>
  <c r="D25" i="1"/>
  <c r="E25" i="1" s="1"/>
  <c r="D85" i="1"/>
  <c r="E85" i="1" s="1"/>
  <c r="H20" i="1"/>
  <c r="I20" i="1" s="1"/>
  <c r="H32" i="1"/>
  <c r="I32" i="1" s="1"/>
  <c r="H44" i="1"/>
  <c r="I44" i="1" s="1"/>
  <c r="H56" i="1"/>
  <c r="I56" i="1" s="1"/>
  <c r="H68" i="1"/>
  <c r="I68" i="1" s="1"/>
  <c r="H80" i="1"/>
  <c r="I80" i="1" s="1"/>
  <c r="H92" i="1"/>
  <c r="I92" i="1" s="1"/>
  <c r="H104" i="1"/>
  <c r="I104" i="1" s="1"/>
  <c r="D18" i="1"/>
  <c r="E18" i="1" s="1"/>
  <c r="D30" i="1"/>
  <c r="E30" i="1" s="1"/>
  <c r="D42" i="1"/>
  <c r="E42" i="1" s="1"/>
  <c r="D54" i="1"/>
  <c r="E54" i="1" s="1"/>
  <c r="D66" i="1"/>
  <c r="E66" i="1" s="1"/>
  <c r="D78" i="1"/>
  <c r="E78" i="1" s="1"/>
  <c r="D90" i="1"/>
  <c r="E90" i="1" s="1"/>
  <c r="D102" i="1"/>
  <c r="E102" i="1" s="1"/>
  <c r="D115" i="1"/>
  <c r="E115" i="1" s="1"/>
  <c r="D69" i="1"/>
  <c r="E69" i="1" s="1"/>
  <c r="D93" i="1"/>
  <c r="E93" i="1" s="1"/>
  <c r="H48" i="1"/>
  <c r="I48" i="1" s="1"/>
  <c r="H96" i="1"/>
  <c r="I96" i="1" s="1"/>
  <c r="D34" i="1"/>
  <c r="E34" i="1" s="1"/>
  <c r="D106" i="1"/>
  <c r="E106" i="1" s="1"/>
  <c r="H61" i="1"/>
  <c r="I61" i="1" s="1"/>
  <c r="H109" i="1"/>
  <c r="I109" i="1" s="1"/>
  <c r="D95" i="1"/>
  <c r="E95" i="1" s="1"/>
  <c r="H62" i="1"/>
  <c r="I62" i="1" s="1"/>
  <c r="D72" i="1"/>
  <c r="E72" i="1" s="1"/>
  <c r="H27" i="1"/>
  <c r="I27" i="1" s="1"/>
  <c r="H111" i="1"/>
  <c r="I111" i="1" s="1"/>
  <c r="D73" i="1"/>
  <c r="E73" i="1" s="1"/>
  <c r="H21" i="1"/>
  <c r="I21" i="1" s="1"/>
  <c r="H33" i="1"/>
  <c r="I33" i="1" s="1"/>
  <c r="H45" i="1"/>
  <c r="I45" i="1" s="1"/>
  <c r="H57" i="1"/>
  <c r="I57" i="1" s="1"/>
  <c r="H69" i="1"/>
  <c r="I69" i="1" s="1"/>
  <c r="H81" i="1"/>
  <c r="I81" i="1" s="1"/>
  <c r="H93" i="1"/>
  <c r="I93" i="1" s="1"/>
  <c r="H105" i="1"/>
  <c r="I105" i="1" s="1"/>
  <c r="D19" i="1"/>
  <c r="E19" i="1" s="1"/>
  <c r="D31" i="1"/>
  <c r="E31" i="1" s="1"/>
  <c r="D43" i="1"/>
  <c r="E43" i="1" s="1"/>
  <c r="D55" i="1"/>
  <c r="E55" i="1" s="1"/>
  <c r="D67" i="1"/>
  <c r="E67" i="1" s="1"/>
  <c r="D79" i="1"/>
  <c r="E79" i="1" s="1"/>
  <c r="D91" i="1"/>
  <c r="E91" i="1" s="1"/>
  <c r="D103" i="1"/>
  <c r="E103" i="1" s="1"/>
  <c r="D57" i="1"/>
  <c r="E57" i="1" s="1"/>
  <c r="H60" i="1"/>
  <c r="I60" i="1" s="1"/>
  <c r="H84" i="1"/>
  <c r="I84" i="1" s="1"/>
  <c r="D58" i="1"/>
  <c r="E58" i="1" s="1"/>
  <c r="H37" i="1"/>
  <c r="I37" i="1" s="1"/>
  <c r="H85" i="1"/>
  <c r="I85" i="1" s="1"/>
  <c r="D23" i="1"/>
  <c r="E23" i="1" s="1"/>
  <c r="D71" i="1"/>
  <c r="E71" i="1" s="1"/>
  <c r="H50" i="1"/>
  <c r="I50" i="1" s="1"/>
  <c r="D36" i="1"/>
  <c r="E36" i="1" s="1"/>
  <c r="H39" i="1"/>
  <c r="I39" i="1" s="1"/>
  <c r="H87" i="1"/>
  <c r="I87" i="1" s="1"/>
  <c r="D61" i="1"/>
  <c r="E61" i="1" s="1"/>
  <c r="H22" i="1"/>
  <c r="I22" i="1" s="1"/>
  <c r="H34" i="1"/>
  <c r="I34" i="1" s="1"/>
  <c r="H46" i="1"/>
  <c r="I46" i="1" s="1"/>
  <c r="H58" i="1"/>
  <c r="I58" i="1" s="1"/>
  <c r="H70" i="1"/>
  <c r="I70" i="1" s="1"/>
  <c r="H82" i="1"/>
  <c r="I82" i="1" s="1"/>
  <c r="H94" i="1"/>
  <c r="I94" i="1" s="1"/>
  <c r="H106" i="1"/>
  <c r="I106" i="1" s="1"/>
  <c r="D20" i="1"/>
  <c r="E20" i="1" s="1"/>
  <c r="D32" i="1"/>
  <c r="E32" i="1" s="1"/>
  <c r="D44" i="1"/>
  <c r="E44" i="1" s="1"/>
  <c r="D56" i="1"/>
  <c r="E56" i="1" s="1"/>
  <c r="D68" i="1"/>
  <c r="E68" i="1" s="1"/>
  <c r="D80" i="1"/>
  <c r="E80" i="1" s="1"/>
  <c r="D92" i="1"/>
  <c r="E92" i="1" s="1"/>
  <c r="D104" i="1"/>
  <c r="E104" i="1" s="1"/>
  <c r="D15" i="1"/>
  <c r="E15" i="1" s="1"/>
  <c r="H24" i="1"/>
  <c r="I24" i="1" s="1"/>
  <c r="D70" i="1"/>
  <c r="E70" i="1" s="1"/>
  <c r="H49" i="1"/>
  <c r="I49" i="1" s="1"/>
  <c r="D47" i="1"/>
  <c r="E47" i="1" s="1"/>
  <c r="D107" i="1"/>
  <c r="E107" i="1" s="1"/>
  <c r="H74" i="1"/>
  <c r="I74" i="1" s="1"/>
  <c r="D96" i="1"/>
  <c r="E96" i="1" s="1"/>
  <c r="H51" i="1"/>
  <c r="I51" i="1" s="1"/>
  <c r="D37" i="1"/>
  <c r="E37" i="1" s="1"/>
  <c r="D109" i="1"/>
  <c r="E109" i="1" s="1"/>
  <c r="H23" i="1"/>
  <c r="I23" i="1" s="1"/>
  <c r="H35" i="1"/>
  <c r="I35" i="1" s="1"/>
  <c r="H47" i="1"/>
  <c r="I47" i="1" s="1"/>
  <c r="H59" i="1"/>
  <c r="I59" i="1" s="1"/>
  <c r="H71" i="1"/>
  <c r="I71" i="1" s="1"/>
  <c r="H83" i="1"/>
  <c r="I83" i="1" s="1"/>
  <c r="H95" i="1"/>
  <c r="I95" i="1" s="1"/>
  <c r="H107" i="1"/>
  <c r="I107" i="1" s="1"/>
  <c r="D21" i="1"/>
  <c r="E21" i="1" s="1"/>
  <c r="D33" i="1"/>
  <c r="E33" i="1" s="1"/>
  <c r="D45" i="1"/>
  <c r="E45" i="1" s="1"/>
  <c r="D81" i="1"/>
  <c r="E81" i="1" s="1"/>
  <c r="H72" i="1"/>
  <c r="I72" i="1" s="1"/>
  <c r="H108" i="1"/>
  <c r="I108" i="1" s="1"/>
  <c r="D22" i="1"/>
  <c r="E22" i="1" s="1"/>
  <c r="D82" i="1"/>
  <c r="E82" i="1" s="1"/>
  <c r="D94" i="1"/>
  <c r="E94" i="1" s="1"/>
  <c r="H25" i="1"/>
  <c r="I25" i="1" s="1"/>
  <c r="H97" i="1"/>
  <c r="I97" i="1" s="1"/>
  <c r="D35" i="1"/>
  <c r="E35" i="1" s="1"/>
  <c r="D83" i="1"/>
  <c r="E83" i="1" s="1"/>
  <c r="H26" i="1"/>
  <c r="I26" i="1" s="1"/>
  <c r="H86" i="1"/>
  <c r="I86" i="1" s="1"/>
  <c r="H98" i="1"/>
  <c r="I98" i="1" s="1"/>
  <c r="D24" i="1"/>
  <c r="E24" i="1" s="1"/>
  <c r="D48" i="1"/>
  <c r="E48" i="1" s="1"/>
  <c r="D84" i="1"/>
  <c r="E84" i="1" s="1"/>
  <c r="D108" i="1"/>
  <c r="E108" i="1" s="1"/>
  <c r="D49" i="1"/>
  <c r="E49" i="1" s="1"/>
  <c r="D97" i="1"/>
  <c r="E97" i="1" s="1"/>
  <c r="H30" i="1"/>
  <c r="I30" i="1" s="1"/>
  <c r="H78" i="1"/>
  <c r="I78" i="1" s="1"/>
  <c r="D40" i="1"/>
  <c r="E40" i="1" s="1"/>
  <c r="D88" i="1"/>
  <c r="E88" i="1" s="1"/>
  <c r="D98" i="1"/>
  <c r="E98" i="1" s="1"/>
  <c r="H41" i="1"/>
  <c r="I41" i="1" s="1"/>
  <c r="D51" i="1"/>
  <c r="E51" i="1" s="1"/>
  <c r="D110" i="1"/>
  <c r="E110" i="1" s="1"/>
  <c r="H53" i="1"/>
  <c r="I53" i="1" s="1"/>
  <c r="D112" i="1"/>
  <c r="E112" i="1" s="1"/>
  <c r="H112" i="1"/>
  <c r="I112" i="1" s="1"/>
  <c r="D26" i="1"/>
  <c r="E26" i="1" s="1"/>
  <c r="H65" i="1"/>
  <c r="I65" i="1" s="1"/>
  <c r="D27" i="1"/>
  <c r="E27" i="1" s="1"/>
  <c r="H18" i="1"/>
  <c r="I18" i="1" s="1"/>
  <c r="H29" i="1"/>
  <c r="I29" i="1" s="1"/>
  <c r="D39" i="1"/>
  <c r="E39" i="1" s="1"/>
  <c r="H40" i="1"/>
  <c r="I40" i="1" s="1"/>
  <c r="H88" i="1"/>
  <c r="I88" i="1" s="1"/>
  <c r="D50" i="1"/>
  <c r="E50" i="1" s="1"/>
  <c r="H89" i="1"/>
  <c r="I89" i="1" s="1"/>
  <c r="D99" i="1"/>
  <c r="E99" i="1" s="1"/>
  <c r="D62" i="1"/>
  <c r="E62" i="1" s="1"/>
  <c r="H101" i="1"/>
  <c r="I101" i="1" s="1"/>
  <c r="D63" i="1"/>
  <c r="E63" i="1" s="1"/>
  <c r="H102" i="1"/>
  <c r="I102" i="1" s="1"/>
  <c r="D74" i="1"/>
  <c r="E74" i="1" s="1"/>
  <c r="H115" i="1"/>
  <c r="I115" i="1" s="1"/>
  <c r="D76" i="1"/>
  <c r="E76" i="1" s="1"/>
  <c r="D38" i="1"/>
  <c r="E38" i="1" s="1"/>
  <c r="H77" i="1"/>
  <c r="I77" i="1" s="1"/>
  <c r="H42" i="1"/>
  <c r="I42" i="1" s="1"/>
  <c r="H90" i="1"/>
  <c r="I90" i="1" s="1"/>
  <c r="D52" i="1"/>
  <c r="E52" i="1" s="1"/>
  <c r="D100" i="1"/>
  <c r="E100" i="1" s="1"/>
  <c r="D111" i="1"/>
  <c r="E111" i="1" s="1"/>
  <c r="D16" i="1"/>
  <c r="E16" i="1" s="1"/>
  <c r="H17" i="1"/>
  <c r="I17" i="1" s="1"/>
  <c r="D75" i="1"/>
  <c r="E75" i="1" s="1"/>
  <c r="H28" i="1"/>
  <c r="I28" i="1" s="1"/>
  <c r="D87" i="1"/>
  <c r="E87" i="1" s="1"/>
  <c r="H52" i="1"/>
  <c r="I52" i="1" s="1"/>
  <c r="H100" i="1"/>
  <c r="I100" i="1" s="1"/>
  <c r="H54" i="1"/>
  <c r="I54" i="1" s="1"/>
  <c r="D64" i="1"/>
  <c r="E64" i="1" s="1"/>
  <c r="H64" i="1"/>
  <c r="I64" i="1" s="1"/>
  <c r="H113" i="1"/>
  <c r="I113" i="1" s="1"/>
  <c r="H66" i="1"/>
  <c r="I66" i="1" s="1"/>
  <c r="D28" i="1"/>
  <c r="E28" i="1" s="1"/>
  <c r="H76" i="1"/>
  <c r="I76" i="1" s="1"/>
  <c r="D86" i="1"/>
  <c r="E86" i="1" s="1"/>
  <c r="A11" i="1"/>
  <c r="D11" i="1" l="1"/>
  <c r="H11" i="1" s="1"/>
  <c r="I11" i="1" s="1"/>
  <c r="C11" i="1"/>
  <c r="L114" i="1"/>
  <c r="M114" i="1" s="1"/>
  <c r="J114" i="1"/>
  <c r="K114" i="1" s="1"/>
  <c r="L18" i="1"/>
  <c r="M18" i="1" s="1"/>
  <c r="L30" i="1"/>
  <c r="M30" i="1" s="1"/>
  <c r="L42" i="1"/>
  <c r="M42" i="1" s="1"/>
  <c r="L54" i="1"/>
  <c r="M54" i="1" s="1"/>
  <c r="L66" i="1"/>
  <c r="M66" i="1" s="1"/>
  <c r="L78" i="1"/>
  <c r="M78" i="1" s="1"/>
  <c r="L90" i="1"/>
  <c r="M90" i="1" s="1"/>
  <c r="L102" i="1"/>
  <c r="M102" i="1" s="1"/>
  <c r="L115" i="1"/>
  <c r="M115" i="1" s="1"/>
  <c r="J25" i="1"/>
  <c r="K25" i="1" s="1"/>
  <c r="J37" i="1"/>
  <c r="K37" i="1" s="1"/>
  <c r="J49" i="1"/>
  <c r="K49" i="1" s="1"/>
  <c r="J61" i="1"/>
  <c r="K61" i="1" s="1"/>
  <c r="J73" i="1"/>
  <c r="K73" i="1" s="1"/>
  <c r="J85" i="1"/>
  <c r="K85" i="1" s="1"/>
  <c r="J97" i="1"/>
  <c r="K97" i="1" s="1"/>
  <c r="J109" i="1"/>
  <c r="K109" i="1" s="1"/>
  <c r="L19" i="1"/>
  <c r="M19" i="1" s="1"/>
  <c r="L31" i="1"/>
  <c r="M31" i="1" s="1"/>
  <c r="L43" i="1"/>
  <c r="M43" i="1" s="1"/>
  <c r="L55" i="1"/>
  <c r="M55" i="1" s="1"/>
  <c r="L67" i="1"/>
  <c r="M67" i="1" s="1"/>
  <c r="L79" i="1"/>
  <c r="M79" i="1" s="1"/>
  <c r="L91" i="1"/>
  <c r="M91" i="1" s="1"/>
  <c r="L103" i="1"/>
  <c r="M103" i="1" s="1"/>
  <c r="L116" i="1"/>
  <c r="M116" i="1" s="1"/>
  <c r="J26" i="1"/>
  <c r="K26" i="1" s="1"/>
  <c r="J38" i="1"/>
  <c r="K38" i="1" s="1"/>
  <c r="J50" i="1"/>
  <c r="K50" i="1" s="1"/>
  <c r="J62" i="1"/>
  <c r="K62" i="1" s="1"/>
  <c r="J74" i="1"/>
  <c r="K74" i="1" s="1"/>
  <c r="J86" i="1"/>
  <c r="K86" i="1" s="1"/>
  <c r="J98" i="1"/>
  <c r="K98" i="1" s="1"/>
  <c r="J110" i="1"/>
  <c r="K110" i="1" s="1"/>
  <c r="L34" i="1"/>
  <c r="M34" i="1" s="1"/>
  <c r="L46" i="1"/>
  <c r="M46" i="1" s="1"/>
  <c r="L58" i="1"/>
  <c r="M58" i="1" s="1"/>
  <c r="L82" i="1"/>
  <c r="M82" i="1" s="1"/>
  <c r="L94" i="1"/>
  <c r="M94" i="1" s="1"/>
  <c r="J17" i="1"/>
  <c r="K17" i="1" s="1"/>
  <c r="J41" i="1"/>
  <c r="K41" i="1" s="1"/>
  <c r="J65" i="1"/>
  <c r="K65" i="1" s="1"/>
  <c r="J89" i="1"/>
  <c r="K89" i="1" s="1"/>
  <c r="J113" i="1"/>
  <c r="K113" i="1" s="1"/>
  <c r="L35" i="1"/>
  <c r="M35" i="1" s="1"/>
  <c r="L47" i="1"/>
  <c r="M47" i="1" s="1"/>
  <c r="L71" i="1"/>
  <c r="M71" i="1" s="1"/>
  <c r="L95" i="1"/>
  <c r="M95" i="1" s="1"/>
  <c r="J18" i="1"/>
  <c r="K18" i="1" s="1"/>
  <c r="J30" i="1"/>
  <c r="K30" i="1" s="1"/>
  <c r="J54" i="1"/>
  <c r="K54" i="1" s="1"/>
  <c r="J66" i="1"/>
  <c r="K66" i="1" s="1"/>
  <c r="J90" i="1"/>
  <c r="K90" i="1" s="1"/>
  <c r="J115" i="1"/>
  <c r="K115" i="1" s="1"/>
  <c r="L24" i="1"/>
  <c r="M24" i="1" s="1"/>
  <c r="L60" i="1"/>
  <c r="M60" i="1" s="1"/>
  <c r="L84" i="1"/>
  <c r="M84" i="1" s="1"/>
  <c r="L108" i="1"/>
  <c r="M108" i="1" s="1"/>
  <c r="J31" i="1"/>
  <c r="K31" i="1" s="1"/>
  <c r="J55" i="1"/>
  <c r="K55" i="1" s="1"/>
  <c r="J79" i="1"/>
  <c r="K79" i="1" s="1"/>
  <c r="J103" i="1"/>
  <c r="K103" i="1" s="1"/>
  <c r="L25" i="1"/>
  <c r="M25" i="1" s="1"/>
  <c r="L61" i="1"/>
  <c r="M61" i="1" s="1"/>
  <c r="L97" i="1"/>
  <c r="M97" i="1" s="1"/>
  <c r="J20" i="1"/>
  <c r="K20" i="1" s="1"/>
  <c r="J44" i="1"/>
  <c r="K44" i="1" s="1"/>
  <c r="J68" i="1"/>
  <c r="K68" i="1" s="1"/>
  <c r="J92" i="1"/>
  <c r="K92" i="1" s="1"/>
  <c r="L29" i="1"/>
  <c r="M29" i="1" s="1"/>
  <c r="L77" i="1"/>
  <c r="M77" i="1" s="1"/>
  <c r="L113" i="1"/>
  <c r="M113" i="1" s="1"/>
  <c r="J24" i="1"/>
  <c r="K24" i="1" s="1"/>
  <c r="J60" i="1"/>
  <c r="K60" i="1" s="1"/>
  <c r="J96" i="1"/>
  <c r="K96" i="1" s="1"/>
  <c r="L20" i="1"/>
  <c r="M20" i="1" s="1"/>
  <c r="L32" i="1"/>
  <c r="M32" i="1" s="1"/>
  <c r="L44" i="1"/>
  <c r="M44" i="1" s="1"/>
  <c r="L56" i="1"/>
  <c r="M56" i="1" s="1"/>
  <c r="L68" i="1"/>
  <c r="M68" i="1" s="1"/>
  <c r="L80" i="1"/>
  <c r="M80" i="1" s="1"/>
  <c r="L92" i="1"/>
  <c r="M92" i="1" s="1"/>
  <c r="L104" i="1"/>
  <c r="M104" i="1" s="1"/>
  <c r="J27" i="1"/>
  <c r="K27" i="1" s="1"/>
  <c r="J39" i="1"/>
  <c r="K39" i="1" s="1"/>
  <c r="J51" i="1"/>
  <c r="K51" i="1" s="1"/>
  <c r="J63" i="1"/>
  <c r="K63" i="1" s="1"/>
  <c r="J75" i="1"/>
  <c r="K75" i="1" s="1"/>
  <c r="J87" i="1"/>
  <c r="K87" i="1" s="1"/>
  <c r="J99" i="1"/>
  <c r="K99" i="1" s="1"/>
  <c r="J111" i="1"/>
  <c r="K111" i="1" s="1"/>
  <c r="L21" i="1"/>
  <c r="M21" i="1" s="1"/>
  <c r="L33" i="1"/>
  <c r="M33" i="1" s="1"/>
  <c r="L45" i="1"/>
  <c r="M45" i="1" s="1"/>
  <c r="L57" i="1"/>
  <c r="M57" i="1" s="1"/>
  <c r="L69" i="1"/>
  <c r="M69" i="1" s="1"/>
  <c r="L81" i="1"/>
  <c r="M81" i="1" s="1"/>
  <c r="L93" i="1"/>
  <c r="M93" i="1" s="1"/>
  <c r="L105" i="1"/>
  <c r="M105" i="1" s="1"/>
  <c r="J16" i="1"/>
  <c r="K16" i="1" s="1"/>
  <c r="J28" i="1"/>
  <c r="K28" i="1" s="1"/>
  <c r="J40" i="1"/>
  <c r="K40" i="1" s="1"/>
  <c r="J52" i="1"/>
  <c r="K52" i="1" s="1"/>
  <c r="J64" i="1"/>
  <c r="K64" i="1" s="1"/>
  <c r="J76" i="1"/>
  <c r="K76" i="1" s="1"/>
  <c r="J88" i="1"/>
  <c r="K88" i="1" s="1"/>
  <c r="J100" i="1"/>
  <c r="K100" i="1" s="1"/>
  <c r="J112" i="1"/>
  <c r="K112" i="1" s="1"/>
  <c r="L22" i="1"/>
  <c r="M22" i="1" s="1"/>
  <c r="L70" i="1"/>
  <c r="M70" i="1" s="1"/>
  <c r="L106" i="1"/>
  <c r="M106" i="1" s="1"/>
  <c r="J29" i="1"/>
  <c r="K29" i="1" s="1"/>
  <c r="J53" i="1"/>
  <c r="K53" i="1" s="1"/>
  <c r="J77" i="1"/>
  <c r="K77" i="1" s="1"/>
  <c r="J101" i="1"/>
  <c r="K101" i="1" s="1"/>
  <c r="L23" i="1"/>
  <c r="M23" i="1" s="1"/>
  <c r="L59" i="1"/>
  <c r="M59" i="1" s="1"/>
  <c r="L83" i="1"/>
  <c r="M83" i="1" s="1"/>
  <c r="L107" i="1"/>
  <c r="M107" i="1" s="1"/>
  <c r="J42" i="1"/>
  <c r="K42" i="1" s="1"/>
  <c r="J78" i="1"/>
  <c r="K78" i="1" s="1"/>
  <c r="J102" i="1"/>
  <c r="K102" i="1" s="1"/>
  <c r="L36" i="1"/>
  <c r="M36" i="1" s="1"/>
  <c r="L48" i="1"/>
  <c r="M48" i="1" s="1"/>
  <c r="L72" i="1"/>
  <c r="M72" i="1" s="1"/>
  <c r="L96" i="1"/>
  <c r="M96" i="1" s="1"/>
  <c r="J19" i="1"/>
  <c r="K19" i="1" s="1"/>
  <c r="J43" i="1"/>
  <c r="K43" i="1" s="1"/>
  <c r="J67" i="1"/>
  <c r="K67" i="1" s="1"/>
  <c r="J91" i="1"/>
  <c r="K91" i="1" s="1"/>
  <c r="J116" i="1"/>
  <c r="K116" i="1" s="1"/>
  <c r="L37" i="1"/>
  <c r="M37" i="1" s="1"/>
  <c r="L49" i="1"/>
  <c r="M49" i="1" s="1"/>
  <c r="L73" i="1"/>
  <c r="M73" i="1" s="1"/>
  <c r="L85" i="1"/>
  <c r="M85" i="1" s="1"/>
  <c r="L109" i="1"/>
  <c r="M109" i="1" s="1"/>
  <c r="J32" i="1"/>
  <c r="K32" i="1" s="1"/>
  <c r="J56" i="1"/>
  <c r="K56" i="1" s="1"/>
  <c r="J80" i="1"/>
  <c r="K80" i="1" s="1"/>
  <c r="J104" i="1"/>
  <c r="K104" i="1" s="1"/>
  <c r="L41" i="1"/>
  <c r="M41" i="1" s="1"/>
  <c r="L89" i="1"/>
  <c r="M89" i="1" s="1"/>
  <c r="J36" i="1"/>
  <c r="K36" i="1" s="1"/>
  <c r="J84" i="1"/>
  <c r="K84" i="1" s="1"/>
  <c r="L26" i="1"/>
  <c r="M26" i="1" s="1"/>
  <c r="L38" i="1"/>
  <c r="M38" i="1" s="1"/>
  <c r="L50" i="1"/>
  <c r="M50" i="1" s="1"/>
  <c r="L62" i="1"/>
  <c r="M62" i="1" s="1"/>
  <c r="L74" i="1"/>
  <c r="M74" i="1" s="1"/>
  <c r="L86" i="1"/>
  <c r="M86" i="1" s="1"/>
  <c r="L98" i="1"/>
  <c r="M98" i="1" s="1"/>
  <c r="L110" i="1"/>
  <c r="M110" i="1" s="1"/>
  <c r="J21" i="1"/>
  <c r="K21" i="1" s="1"/>
  <c r="J33" i="1"/>
  <c r="K33" i="1" s="1"/>
  <c r="J45" i="1"/>
  <c r="K45" i="1" s="1"/>
  <c r="J57" i="1"/>
  <c r="K57" i="1" s="1"/>
  <c r="J69" i="1"/>
  <c r="K69" i="1" s="1"/>
  <c r="J81" i="1"/>
  <c r="K81" i="1" s="1"/>
  <c r="J93" i="1"/>
  <c r="K93" i="1" s="1"/>
  <c r="J105" i="1"/>
  <c r="K105" i="1" s="1"/>
  <c r="L27" i="1"/>
  <c r="M27" i="1" s="1"/>
  <c r="L39" i="1"/>
  <c r="M39" i="1" s="1"/>
  <c r="L51" i="1"/>
  <c r="M51" i="1" s="1"/>
  <c r="L63" i="1"/>
  <c r="M63" i="1" s="1"/>
  <c r="L75" i="1"/>
  <c r="M75" i="1" s="1"/>
  <c r="L87" i="1"/>
  <c r="M87" i="1" s="1"/>
  <c r="L99" i="1"/>
  <c r="M99" i="1" s="1"/>
  <c r="L111" i="1"/>
  <c r="M111" i="1" s="1"/>
  <c r="J22" i="1"/>
  <c r="K22" i="1" s="1"/>
  <c r="J34" i="1"/>
  <c r="K34" i="1" s="1"/>
  <c r="J46" i="1"/>
  <c r="K46" i="1" s="1"/>
  <c r="J58" i="1"/>
  <c r="K58" i="1" s="1"/>
  <c r="J70" i="1"/>
  <c r="K70" i="1" s="1"/>
  <c r="J82" i="1"/>
  <c r="K82" i="1" s="1"/>
  <c r="J94" i="1"/>
  <c r="K94" i="1" s="1"/>
  <c r="J106" i="1"/>
  <c r="K106" i="1" s="1"/>
  <c r="L16" i="1"/>
  <c r="M16" i="1" s="1"/>
  <c r="L28" i="1"/>
  <c r="M28" i="1" s="1"/>
  <c r="L40" i="1"/>
  <c r="M40" i="1" s="1"/>
  <c r="L52" i="1"/>
  <c r="M52" i="1" s="1"/>
  <c r="L64" i="1"/>
  <c r="M64" i="1" s="1"/>
  <c r="L76" i="1"/>
  <c r="M76" i="1" s="1"/>
  <c r="L88" i="1"/>
  <c r="M88" i="1" s="1"/>
  <c r="L100" i="1"/>
  <c r="M100" i="1" s="1"/>
  <c r="L112" i="1"/>
  <c r="M112" i="1" s="1"/>
  <c r="J23" i="1"/>
  <c r="K23" i="1" s="1"/>
  <c r="J35" i="1"/>
  <c r="K35" i="1" s="1"/>
  <c r="J47" i="1"/>
  <c r="K47" i="1" s="1"/>
  <c r="J59" i="1"/>
  <c r="K59" i="1" s="1"/>
  <c r="J71" i="1"/>
  <c r="K71" i="1" s="1"/>
  <c r="J83" i="1"/>
  <c r="K83" i="1" s="1"/>
  <c r="J95" i="1"/>
  <c r="K95" i="1" s="1"/>
  <c r="J107" i="1"/>
  <c r="K107" i="1" s="1"/>
  <c r="L17" i="1"/>
  <c r="M17" i="1" s="1"/>
  <c r="L53" i="1"/>
  <c r="M53" i="1" s="1"/>
  <c r="L65" i="1"/>
  <c r="M65" i="1" s="1"/>
  <c r="L101" i="1"/>
  <c r="M101" i="1" s="1"/>
  <c r="J48" i="1"/>
  <c r="K48" i="1" s="1"/>
  <c r="J72" i="1"/>
  <c r="K72" i="1" s="1"/>
  <c r="J108" i="1"/>
  <c r="K108" i="1" s="1"/>
  <c r="F11" i="1" l="1"/>
  <c r="G11" i="1" s="1"/>
  <c r="E11" i="1"/>
  <c r="J11" i="1" l="1"/>
  <c r="K11" i="1" s="1"/>
</calcChain>
</file>

<file path=xl/sharedStrings.xml><?xml version="1.0" encoding="utf-8"?>
<sst xmlns="http://schemas.openxmlformats.org/spreadsheetml/2006/main" count="41" uniqueCount="40">
  <si>
    <t>W (mm/y)</t>
  </si>
  <si>
    <t>W (m/s)</t>
  </si>
  <si>
    <t>K (m/s)</t>
  </si>
  <si>
    <r>
      <t>ρ</t>
    </r>
    <r>
      <rPr>
        <b/>
        <vertAlign val="subscript"/>
        <sz val="10"/>
        <rFont val="Arial"/>
        <family val="2"/>
      </rPr>
      <t>f</t>
    </r>
  </si>
  <si>
    <r>
      <t>ρ</t>
    </r>
    <r>
      <rPr>
        <b/>
        <vertAlign val="subscript"/>
        <sz val="10"/>
        <rFont val="Arial"/>
        <family val="2"/>
      </rPr>
      <t>s</t>
    </r>
  </si>
  <si>
    <r>
      <t>Δ</t>
    </r>
    <r>
      <rPr>
        <b/>
        <sz val="10"/>
        <rFont val="Calibri"/>
        <family val="2"/>
      </rPr>
      <t>ρ</t>
    </r>
  </si>
  <si>
    <t>ne</t>
  </si>
  <si>
    <t>S (m)</t>
  </si>
  <si>
    <t>L' (m)</t>
  </si>
  <si>
    <t>x (m)</t>
  </si>
  <si>
    <r>
      <t>H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 xml:space="preserve"> (m)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</si>
  <si>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(m) Eq. 56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</si>
  <si>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(m) Eq. 59</t>
    </r>
  </si>
  <si>
    <r>
      <t>x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 xml:space="preserve"> (m) Eq. 57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</si>
  <si>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(m/s) Eq. 60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</si>
  <si>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(m/s) Eq. 61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</si>
  <si>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(m/y) Eq. 60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</si>
  <si>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(m/y) Eq. 61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</si>
  <si>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(s) Eq. 63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</si>
  <si>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(y) Eq. 63</t>
    </r>
  </si>
  <si>
    <r>
      <t>x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(m) for SIZ</t>
    </r>
  </si>
  <si>
    <r>
      <t>x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(m) for IZ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</si>
  <si>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(s) Eq. 65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</si>
  <si>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(y) Eq. 65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</si>
  <si>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(s) Eq. 67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</si>
  <si>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(y) Eq. 67</t>
    </r>
  </si>
  <si>
    <r>
      <t>L'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+(K∙(ρs/ρf) ∙S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)/W</t>
    </r>
  </si>
  <si>
    <r>
      <t>n</t>
    </r>
    <r>
      <rPr>
        <b/>
        <vertAlign val="subscript"/>
        <sz val="10"/>
        <rFont val="Arial"/>
        <family val="2"/>
      </rPr>
      <t>e</t>
    </r>
    <r>
      <rPr>
        <b/>
        <sz val="10"/>
        <rFont val="Arial"/>
        <family val="2"/>
      </rPr>
      <t>*(1/WK)</t>
    </r>
    <r>
      <rPr>
        <b/>
        <vertAlign val="superscript"/>
        <sz val="10"/>
        <rFont val="Arial"/>
        <family val="2"/>
      </rPr>
      <t>0,5</t>
    </r>
  </si>
  <si>
    <t>INPUTS</t>
  </si>
  <si>
    <t>OUTPUTS</t>
  </si>
  <si>
    <t>INTERMEDIATE CALCULATIONS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</si>
  <si>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/m)
Eq. 70 or 71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</si>
  <si>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/m)
Eq. 75 or 76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</si>
  <si>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/m)
Eq. 77 or 78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</si>
  <si>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(s)
Eq. 79 or 80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</si>
  <si>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(y)
Eq. 79 or 80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</si>
  <si>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(s)
Eq. 81 or 82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</si>
  <si>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(y)
Eq. 81 or 82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</si>
  <si>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(s)
Eq. 83 or 84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</si>
  <si>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(y)
Eq. 83 or 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</si>
</sst>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11" fontId="0" fillId="0" borderId="0" xfId="0" applyNumberFormat="1"/>
    <xf numFmtId="0" fontId="4" fillId="0" borderId="1" xfId="0" applyFont="1" applyBorder="1"/>
    <xf numFmtId="11" fontId="0" fillId="0" borderId="1" xfId="0" applyNumberFormat="1" applyBorder="1"/>
    <xf numFmtId="1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1.xml"/><Relationship Id="rId4" Type="http://schemas.openxmlformats.org/officeDocument/2006/relationships/chartsheet" Target="chart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Inland zone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Data!$A$93:$A$116</c:f>
              <c:numCache>
                <c:formatCode>General</c:formatCode>
                <c:ptCount val="24"/>
                <c:pt idx="0">
                  <c:v>780</c:v>
                </c:pt>
                <c:pt idx="1">
                  <c:v>790</c:v>
                </c:pt>
                <c:pt idx="2">
                  <c:v>800</c:v>
                </c:pt>
                <c:pt idx="3">
                  <c:v>810</c:v>
                </c:pt>
                <c:pt idx="4">
                  <c:v>820</c:v>
                </c:pt>
                <c:pt idx="5">
                  <c:v>830</c:v>
                </c:pt>
                <c:pt idx="6">
                  <c:v>840</c:v>
                </c:pt>
                <c:pt idx="7">
                  <c:v>850</c:v>
                </c:pt>
                <c:pt idx="8">
                  <c:v>860</c:v>
                </c:pt>
                <c:pt idx="9">
                  <c:v>870</c:v>
                </c:pt>
                <c:pt idx="10">
                  <c:v>880</c:v>
                </c:pt>
                <c:pt idx="11">
                  <c:v>890</c:v>
                </c:pt>
                <c:pt idx="12">
                  <c:v>900</c:v>
                </c:pt>
                <c:pt idx="13">
                  <c:v>910</c:v>
                </c:pt>
                <c:pt idx="14">
                  <c:v>920</c:v>
                </c:pt>
                <c:pt idx="15">
                  <c:v>930</c:v>
                </c:pt>
                <c:pt idx="16">
                  <c:v>940</c:v>
                </c:pt>
                <c:pt idx="17">
                  <c:v>950</c:v>
                </c:pt>
                <c:pt idx="18">
                  <c:v>960</c:v>
                </c:pt>
                <c:pt idx="19">
                  <c:v>970</c:v>
                </c:pt>
                <c:pt idx="20">
                  <c:v>980</c:v>
                </c:pt>
                <c:pt idx="21">
                  <c:v>986.5</c:v>
                </c:pt>
                <c:pt idx="22">
                  <c:v>990</c:v>
                </c:pt>
                <c:pt idx="23">
                  <c:v>1000</c:v>
                </c:pt>
              </c:numCache>
            </c:numRef>
          </c:xVal>
          <c:yVal>
            <c:numRef>
              <c:f>Data!$M$93:$M$116</c:f>
              <c:numCache>
                <c:formatCode>0.00</c:formatCode>
                <c:ptCount val="24"/>
                <c:pt idx="0">
                  <c:v>158.43441489300483</c:v>
                </c:pt>
                <c:pt idx="1">
                  <c:v>158.87980787238988</c:v>
                </c:pt>
                <c:pt idx="2">
                  <c:v>159.31044938490416</c:v>
                </c:pt>
                <c:pt idx="3">
                  <c:v>159.7263915567213</c:v>
                </c:pt>
                <c:pt idx="4">
                  <c:v>160.12766314689193</c:v>
                </c:pt>
                <c:pt idx="5">
                  <c:v>160.51426780653267</c:v>
                </c:pt>
                <c:pt idx="6">
                  <c:v>160.88618186951285</c:v>
                </c:pt>
                <c:pt idx="7">
                  <c:v>161.24335155130797</c:v>
                </c:pt>
                <c:pt idx="8">
                  <c:v>161.58568938685937</c:v>
                </c:pt>
                <c:pt idx="9">
                  <c:v>161.91306967137214</c:v>
                </c:pt>
                <c:pt idx="10">
                  <c:v>162.22532256789665</c:v>
                </c:pt>
                <c:pt idx="11">
                  <c:v>162.52222639168679</c:v>
                </c:pt>
                <c:pt idx="12">
                  <c:v>162.80349733731151</c:v>
                </c:pt>
                <c:pt idx="13">
                  <c:v>163.06877551322881</c:v>
                </c:pt>
                <c:pt idx="14">
                  <c:v>163.31760546004455</c:v>
                </c:pt>
                <c:pt idx="15">
                  <c:v>163.54940808594046</c:v>
                </c:pt>
                <c:pt idx="16">
                  <c:v>163.76343856665773</c:v>
                </c:pt>
                <c:pt idx="17">
                  <c:v>163.95871980850444</c:v>
                </c:pt>
                <c:pt idx="18">
                  <c:v>164.13392973233613</c:v>
                </c:pt>
                <c:pt idx="19">
                  <c:v>164.28719089028525</c:v>
                </c:pt>
                <c:pt idx="20">
                  <c:v>164.41561589170286</c:v>
                </c:pt>
                <c:pt idx="21">
                  <c:v>164.48351541684843</c:v>
                </c:pt>
                <c:pt idx="22">
                  <c:v>164.51403922813941</c:v>
                </c:pt>
                <c:pt idx="23">
                  <c:v>164.56749058914588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EE-4481-A95C-F3FD4E2E4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  <c:min val="7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Groundwater travel time t</a:t>
                </a:r>
                <a:r>
                  <a:rPr lang="fr-CA" baseline="-25000"/>
                  <a:t>CA </a:t>
                </a:r>
                <a:r>
                  <a:rPr lang="fr-CA" baseline="0"/>
                  <a:t>(y)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Inland zone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Data!$A$15:$A$92</c:f>
              <c:numCache>
                <c:formatCode>General</c:formatCode>
                <c:ptCount val="7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</c:numCache>
            </c:numRef>
          </c:xVal>
          <c:yVal>
            <c:numRef>
              <c:f>Data!$K$16:$K$92</c:f>
              <c:numCache>
                <c:formatCode>0.00</c:formatCode>
                <c:ptCount val="77"/>
                <c:pt idx="0">
                  <c:v>0</c:v>
                </c:pt>
                <c:pt idx="1">
                  <c:v>25.309653695392047</c:v>
                </c:pt>
                <c:pt idx="2">
                  <c:v>40.114506787048889</c:v>
                </c:pt>
                <c:pt idx="3">
                  <c:v>50.618349928689582</c:v>
                </c:pt>
                <c:pt idx="4">
                  <c:v>58.765383782349247</c:v>
                </c:pt>
                <c:pt idx="5">
                  <c:v>65.421607157194686</c:v>
                </c:pt>
                <c:pt idx="6">
                  <c:v>71.048970179365426</c:v>
                </c:pt>
                <c:pt idx="7">
                  <c:v>75.923215895099204</c:v>
                </c:pt>
                <c:pt idx="8">
                  <c:v>80.222204210706096</c:v>
                </c:pt>
                <c:pt idx="9">
                  <c:v>84.067376609028486</c:v>
                </c:pt>
                <c:pt idx="10">
                  <c:v>87.545352344164911</c:v>
                </c:pt>
                <c:pt idx="11">
                  <c:v>90.720087856785142</c:v>
                </c:pt>
                <c:pt idx="12">
                  <c:v>93.640152359841508</c:v>
                </c:pt>
                <c:pt idx="13">
                  <c:v>96.343299457097558</c:v>
                </c:pt>
                <c:pt idx="14">
                  <c:v>98.859457714313208</c:v>
                </c:pt>
                <c:pt idx="15">
                  <c:v>101.21275409263249</c:v>
                </c:pt>
                <c:pt idx="16">
                  <c:v>103.42292287235226</c:v>
                </c:pt>
                <c:pt idx="17">
                  <c:v>105.50631124983508</c:v>
                </c:pt>
                <c:pt idx="18">
                  <c:v>107.47661268689041</c:v>
                </c:pt>
                <c:pt idx="19">
                  <c:v>109.34541193523415</c:v>
                </c:pt>
                <c:pt idx="20">
                  <c:v>111.12259694632793</c:v>
                </c:pt>
                <c:pt idx="21">
                  <c:v>112.81667486999</c:v>
                </c:pt>
                <c:pt idx="22">
                  <c:v>114.43501775247131</c:v>
                </c:pt>
                <c:pt idx="23">
                  <c:v>115.98405590501282</c:v>
                </c:pt>
                <c:pt idx="24">
                  <c:v>117.46943177259185</c:v>
                </c:pt>
                <c:pt idx="25">
                  <c:v>118.89612360645538</c:v>
                </c:pt>
                <c:pt idx="26">
                  <c:v>120.26854578376972</c:v>
                </c:pt>
                <c:pt idx="27">
                  <c:v>121.59063087400186</c:v>
                </c:pt>
                <c:pt idx="28">
                  <c:v>122.86589729792952</c:v>
                </c:pt>
                <c:pt idx="29">
                  <c:v>124.09750551179155</c:v>
                </c:pt>
                <c:pt idx="30">
                  <c:v>125.28830497550689</c:v>
                </c:pt>
                <c:pt idx="31">
                  <c:v>126.44087366152287</c:v>
                </c:pt>
                <c:pt idx="32">
                  <c:v>127.55755148225019</c:v>
                </c:pt>
                <c:pt idx="33">
                  <c:v>128.64046872591649</c:v>
                </c:pt>
                <c:pt idx="34">
                  <c:v>129.691570369408</c:v>
                </c:pt>
                <c:pt idx="35">
                  <c:v>130.71263696529994</c:v>
                </c:pt>
                <c:pt idx="36">
                  <c:v>131.70530266649175</c:v>
                </c:pt>
                <c:pt idx="37">
                  <c:v>132.6710708466382</c:v>
                </c:pt>
                <c:pt idx="38">
                  <c:v>133.61132769121744</c:v>
                </c:pt>
                <c:pt idx="39">
                  <c:v>134.52735406761897</c:v>
                </c:pt>
                <c:pt idx="40">
                  <c:v>135.42033592930954</c:v>
                </c:pt>
                <c:pt idx="41">
                  <c:v>136.29137346609505</c:v>
                </c:pt>
                <c:pt idx="42">
                  <c:v>137.14148917756194</c:v>
                </c:pt>
                <c:pt idx="43">
                  <c:v>137.97163501827413</c:v>
                </c:pt>
                <c:pt idx="44">
                  <c:v>138.78269873992173</c:v>
                </c:pt>
                <c:pt idx="45">
                  <c:v>139.57550953635004</c:v>
                </c:pt>
                <c:pt idx="46">
                  <c:v>140.35084308144525</c:v>
                </c:pt>
                <c:pt idx="47">
                  <c:v>141.10942603659069</c:v>
                </c:pt>
                <c:pt idx="48">
                  <c:v>141.85194009332986</c:v>
                </c:pt>
                <c:pt idx="49">
                  <c:v>142.5790256075903</c:v>
                </c:pt>
                <c:pt idx="50">
                  <c:v>143.29128487400661</c:v>
                </c:pt>
                <c:pt idx="51">
                  <c:v>143.98928508228312</c:v>
                </c:pt>
                <c:pt idx="52">
                  <c:v>144.67356099194214</c:v>
                </c:pt>
                <c:pt idx="53">
                  <c:v>145.34461735704809</c:v>
                </c:pt>
                <c:pt idx="54">
                  <c:v>146.00293112843826</c:v>
                </c:pt>
                <c:pt idx="55">
                  <c:v>146.6489534575187</c:v>
                </c:pt>
                <c:pt idx="56">
                  <c:v>147.28311152270169</c:v>
                </c:pt>
                <c:pt idx="57">
                  <c:v>147.90581019699516</c:v>
                </c:pt>
                <c:pt idx="58">
                  <c:v>148.51743357303974</c:v>
                </c:pt>
                <c:pt idx="59">
                  <c:v>149.11834635996945</c:v>
                </c:pt>
                <c:pt idx="60">
                  <c:v>149.70889516481171</c:v>
                </c:pt>
                <c:pt idx="61">
                  <c:v>150.28940966969111</c:v>
                </c:pt>
                <c:pt idx="62">
                  <c:v>150.86020371484253</c:v>
                </c:pt>
                <c:pt idx="63">
                  <c:v>151.42157629633431</c:v>
                </c:pt>
                <c:pt idx="64">
                  <c:v>151.97381248643671</c:v>
                </c:pt>
                <c:pt idx="65">
                  <c:v>152.51718428372226</c:v>
                </c:pt>
                <c:pt idx="66">
                  <c:v>153.0519513992391</c:v>
                </c:pt>
                <c:pt idx="67">
                  <c:v>153.57836198444065</c:v>
                </c:pt>
                <c:pt idx="68">
                  <c:v>154.09665330597292</c:v>
                </c:pt>
                <c:pt idx="69">
                  <c:v>154.60705237190911</c:v>
                </c:pt>
                <c:pt idx="70">
                  <c:v>155.10977651356299</c:v>
                </c:pt>
                <c:pt idx="71">
                  <c:v>155.60503392660988</c:v>
                </c:pt>
                <c:pt idx="72">
                  <c:v>156.09302417488254</c:v>
                </c:pt>
                <c:pt idx="73">
                  <c:v>156.57393865989008</c:v>
                </c:pt>
                <c:pt idx="74">
                  <c:v>157.04796105881977</c:v>
                </c:pt>
                <c:pt idx="75">
                  <c:v>157.51526773352711</c:v>
                </c:pt>
                <c:pt idx="76">
                  <c:v>157.97602811279017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DA-465E-940A-7F755073CDFE}"/>
            </c:ext>
          </c:extLst>
        </c:ser>
        <c:ser>
          <c:idx val="1"/>
          <c:order val="1"/>
          <c:tx>
            <c:v>Seawater intrusion zone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Data!$A$93:$A$116</c:f>
              <c:numCache>
                <c:formatCode>General</c:formatCode>
                <c:ptCount val="24"/>
                <c:pt idx="0">
                  <c:v>780</c:v>
                </c:pt>
                <c:pt idx="1">
                  <c:v>790</c:v>
                </c:pt>
                <c:pt idx="2">
                  <c:v>800</c:v>
                </c:pt>
                <c:pt idx="3">
                  <c:v>810</c:v>
                </c:pt>
                <c:pt idx="4">
                  <c:v>820</c:v>
                </c:pt>
                <c:pt idx="5">
                  <c:v>830</c:v>
                </c:pt>
                <c:pt idx="6">
                  <c:v>840</c:v>
                </c:pt>
                <c:pt idx="7">
                  <c:v>850</c:v>
                </c:pt>
                <c:pt idx="8">
                  <c:v>860</c:v>
                </c:pt>
                <c:pt idx="9">
                  <c:v>870</c:v>
                </c:pt>
                <c:pt idx="10">
                  <c:v>880</c:v>
                </c:pt>
                <c:pt idx="11">
                  <c:v>890</c:v>
                </c:pt>
                <c:pt idx="12">
                  <c:v>900</c:v>
                </c:pt>
                <c:pt idx="13">
                  <c:v>910</c:v>
                </c:pt>
                <c:pt idx="14">
                  <c:v>920</c:v>
                </c:pt>
                <c:pt idx="15">
                  <c:v>930</c:v>
                </c:pt>
                <c:pt idx="16">
                  <c:v>940</c:v>
                </c:pt>
                <c:pt idx="17">
                  <c:v>950</c:v>
                </c:pt>
                <c:pt idx="18">
                  <c:v>960</c:v>
                </c:pt>
                <c:pt idx="19">
                  <c:v>970</c:v>
                </c:pt>
                <c:pt idx="20">
                  <c:v>980</c:v>
                </c:pt>
                <c:pt idx="21">
                  <c:v>986.5</c:v>
                </c:pt>
                <c:pt idx="22">
                  <c:v>990</c:v>
                </c:pt>
                <c:pt idx="23">
                  <c:v>1000</c:v>
                </c:pt>
              </c:numCache>
            </c:numRef>
          </c:xVal>
          <c:yVal>
            <c:numRef>
              <c:f>Data!$I$93:$I$116</c:f>
              <c:numCache>
                <c:formatCode>0.00</c:formatCode>
                <c:ptCount val="24"/>
                <c:pt idx="0">
                  <c:v>0</c:v>
                </c:pt>
                <c:pt idx="1">
                  <c:v>0.44539297938504085</c:v>
                </c:pt>
                <c:pt idx="2">
                  <c:v>0.87603449189931448</c:v>
                </c:pt>
                <c:pt idx="3">
                  <c:v>1.2919766637164556</c:v>
                </c:pt>
                <c:pt idx="4">
                  <c:v>1.6932482538870997</c:v>
                </c:pt>
                <c:pt idx="5">
                  <c:v>2.079852913527831</c:v>
                </c:pt>
                <c:pt idx="6">
                  <c:v>2.4517669765080314</c:v>
                </c:pt>
                <c:pt idx="7">
                  <c:v>2.8089366583031103</c:v>
                </c:pt>
                <c:pt idx="8">
                  <c:v>3.1512744938545167</c:v>
                </c:pt>
                <c:pt idx="9">
                  <c:v>3.4786547783672974</c:v>
                </c:pt>
                <c:pt idx="10">
                  <c:v>3.7909076748918036</c:v>
                </c:pt>
                <c:pt idx="11">
                  <c:v>4.087811498681944</c:v>
                </c:pt>
                <c:pt idx="12">
                  <c:v>4.3690824443066729</c:v>
                </c:pt>
                <c:pt idx="13">
                  <c:v>4.6343606202239824</c:v>
                </c:pt>
                <c:pt idx="14">
                  <c:v>4.8831905670396978</c:v>
                </c:pt>
                <c:pt idx="15">
                  <c:v>5.1149931929356063</c:v>
                </c:pt>
                <c:pt idx="16">
                  <c:v>5.3290236736528644</c:v>
                </c:pt>
                <c:pt idx="17">
                  <c:v>5.5243049154995969</c:v>
                </c:pt>
                <c:pt idx="18">
                  <c:v>5.6995148393312647</c:v>
                </c:pt>
                <c:pt idx="19">
                  <c:v>5.8527759972803972</c:v>
                </c:pt>
                <c:pt idx="20">
                  <c:v>5.981200998698017</c:v>
                </c:pt>
                <c:pt idx="21">
                  <c:v>6.0491005238435722</c:v>
                </c:pt>
                <c:pt idx="22">
                  <c:v>6.0796243351345591</c:v>
                </c:pt>
                <c:pt idx="23">
                  <c:v>6.1330756961410184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DA-465E-940A-7F755073C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Groundwater travel time (y)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Inland zone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Data!$A$15:$A$92</c:f>
              <c:numCache>
                <c:formatCode>General</c:formatCode>
                <c:ptCount val="7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</c:numCache>
            </c:numRef>
          </c:xVal>
          <c:yVal>
            <c:numRef>
              <c:f>Data!$G$15:$G$92</c:f>
              <c:numCache>
                <c:formatCode>0.00</c:formatCode>
                <c:ptCount val="78"/>
                <c:pt idx="0">
                  <c:v>0</c:v>
                </c:pt>
                <c:pt idx="1">
                  <c:v>0.27386406312953682</c:v>
                </c:pt>
                <c:pt idx="2">
                  <c:v>0.54773291356925624</c:v>
                </c:pt>
                <c:pt idx="3">
                  <c:v>0.82161133904777794</c:v>
                </c:pt>
                <c:pt idx="4">
                  <c:v>1.0955041281306799</c:v>
                </c:pt>
                <c:pt idx="5">
                  <c:v>1.3694160706391925</c:v>
                </c:pt>
                <c:pt idx="6">
                  <c:v>1.6433519580691478</c:v>
                </c:pt>
                <c:pt idx="7">
                  <c:v>1.9173165840102677</c:v>
                </c:pt>
                <c:pt idx="8">
                  <c:v>2.191314744565886</c:v>
                </c:pt>
                <c:pt idx="9">
                  <c:v>2.4653512387731746</c:v>
                </c:pt>
                <c:pt idx="10">
                  <c:v>2.7394308690239786</c:v>
                </c:pt>
                <c:pt idx="11">
                  <c:v>3.0135584414863308</c:v>
                </c:pt>
                <c:pt idx="12">
                  <c:v>3.2877387665267368</c:v>
                </c:pt>
                <c:pt idx="13">
                  <c:v>3.5619766591333222</c:v>
                </c:pt>
                <c:pt idx="14">
                  <c:v>3.8362769393399283</c:v>
                </c:pt>
                <c:pt idx="15">
                  <c:v>4.1106444326512319</c:v>
                </c:pt>
                <c:pt idx="16">
                  <c:v>4.385083970468993</c:v>
                </c:pt>
                <c:pt idx="17">
                  <c:v>4.6596003905195076</c:v>
                </c:pt>
                <c:pt idx="18">
                  <c:v>4.93419853728237</c:v>
                </c:pt>
                <c:pt idx="19">
                  <c:v>5.2088832624205983</c:v>
                </c:pt>
                <c:pt idx="20">
                  <c:v>5.4836594252122586</c:v>
                </c:pt>
                <c:pt idx="21">
                  <c:v>5.7585318929836493</c:v>
                </c:pt>
                <c:pt idx="22">
                  <c:v>6.0335055415441419</c:v>
                </c:pt>
                <c:pt idx="23">
                  <c:v>6.3085852556227575</c:v>
                </c:pt>
                <c:pt idx="24">
                  <c:v>6.5837759293066229</c:v>
                </c:pt>
                <c:pt idx="25">
                  <c:v>6.8590824664813113</c:v>
                </c:pt>
                <c:pt idx="26">
                  <c:v>7.1345097812732448</c:v>
                </c:pt>
                <c:pt idx="27">
                  <c:v>7.4100627984942022</c:v>
                </c:pt>
                <c:pt idx="28">
                  <c:v>7.685746454088064</c:v>
                </c:pt>
                <c:pt idx="29">
                  <c:v>7.9615656955798286</c:v>
                </c:pt>
                <c:pt idx="30">
                  <c:v>8.2375254825270883</c:v>
                </c:pt>
                <c:pt idx="31">
                  <c:v>8.5136307869739731</c:v>
                </c:pt>
                <c:pt idx="32">
                  <c:v>8.7898865939077115</c:v>
                </c:pt>
                <c:pt idx="33">
                  <c:v>9.0662979017179097</c:v>
                </c:pt>
                <c:pt idx="34">
                  <c:v>9.3428697226586177</c:v>
                </c:pt>
                <c:pt idx="35">
                  <c:v>9.619607083313312</c:v>
                </c:pt>
                <c:pt idx="36">
                  <c:v>9.8965150250628806</c:v>
                </c:pt>
                <c:pt idx="37">
                  <c:v>10.173598604556725</c:v>
                </c:pt>
                <c:pt idx="38">
                  <c:v>10.450862894187106</c:v>
                </c:pt>
                <c:pt idx="39">
                  <c:v>10.72831298256675</c:v>
                </c:pt>
                <c:pt idx="40">
                  <c:v>11.005953975009968</c:v>
                </c:pt>
                <c:pt idx="41">
                  <c:v>11.283790994017249</c:v>
                </c:pt>
                <c:pt idx="42">
                  <c:v>11.561829179763558</c:v>
                </c:pt>
                <c:pt idx="43">
                  <c:v>11.84007369059035</c:v>
                </c:pt>
                <c:pt idx="44">
                  <c:v>12.118529703501499</c:v>
                </c:pt>
                <c:pt idx="45">
                  <c:v>12.397202414663202</c:v>
                </c:pt>
                <c:pt idx="46">
                  <c:v>12.676097039907976</c:v>
                </c:pt>
                <c:pt idx="47">
                  <c:v>12.955218815242921</c:v>
                </c:pt>
                <c:pt idx="48">
                  <c:v>13.234572997362282</c:v>
                </c:pt>
                <c:pt idx="49">
                  <c:v>13.514164864164513</c:v>
                </c:pt>
                <c:pt idx="50">
                  <c:v>13.7939997152739</c:v>
                </c:pt>
                <c:pt idx="51">
                  <c:v>14.074082872566924</c:v>
                </c:pt>
                <c:pt idx="52">
                  <c:v>14.354419680703453</c:v>
                </c:pt>
                <c:pt idx="53">
                  <c:v>14.635015507662903</c:v>
                </c:pt>
                <c:pt idx="54">
                  <c:v>14.915875745285486</c:v>
                </c:pt>
                <c:pt idx="55">
                  <c:v>15.197005809818716</c:v>
                </c:pt>
                <c:pt idx="56">
                  <c:v>15.478411142469279</c:v>
                </c:pt>
                <c:pt idx="57">
                  <c:v>15.760097209960362</c:v>
                </c:pt>
                <c:pt idx="58">
                  <c:v>16.042069505094698</c:v>
                </c:pt>
                <c:pt idx="59">
                  <c:v>16.324333547323324</c:v>
                </c:pt>
                <c:pt idx="60">
                  <c:v>16.606894883320326</c:v>
                </c:pt>
                <c:pt idx="61">
                  <c:v>16.889759087563608</c:v>
                </c:pt>
                <c:pt idx="62">
                  <c:v>17.17293176292192</c:v>
                </c:pt>
                <c:pt idx="63">
                  <c:v>17.456418541248265</c:v>
                </c:pt>
                <c:pt idx="64">
                  <c:v>17.740225083979762</c:v>
                </c:pt>
                <c:pt idx="65">
                  <c:v>18.024357082744302</c:v>
                </c:pt>
                <c:pt idx="66">
                  <c:v>18.308820259973963</c:v>
                </c:pt>
                <c:pt idx="67">
                  <c:v>18.593620369525482</c:v>
                </c:pt>
                <c:pt idx="68">
                  <c:v>18.878763197307848</c:v>
                </c:pt>
                <c:pt idx="69">
                  <c:v>19.164254561917289</c:v>
                </c:pt>
                <c:pt idx="70">
                  <c:v>19.450100315279734</c:v>
                </c:pt>
                <c:pt idx="71">
                  <c:v>19.736306343300978</c:v>
                </c:pt>
                <c:pt idx="72">
                  <c:v>20.022878566524689</c:v>
                </c:pt>
                <c:pt idx="73">
                  <c:v>20.309822940798469</c:v>
                </c:pt>
                <c:pt idx="74">
                  <c:v>20.597145457948191</c:v>
                </c:pt>
                <c:pt idx="75">
                  <c:v>20.884852146460641</c:v>
                </c:pt>
                <c:pt idx="76">
                  <c:v>21.172949072174909</c:v>
                </c:pt>
                <c:pt idx="77">
                  <c:v>21.461442338982447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64-4AF3-A2F3-814D60EF58A5}"/>
            </c:ext>
          </c:extLst>
        </c:ser>
        <c:ser>
          <c:idx val="1"/>
          <c:order val="1"/>
          <c:tx>
            <c:v>Seawater intrusion zone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Data!$A$93:$A$116</c:f>
              <c:numCache>
                <c:formatCode>General</c:formatCode>
                <c:ptCount val="24"/>
                <c:pt idx="0">
                  <c:v>780</c:v>
                </c:pt>
                <c:pt idx="1">
                  <c:v>790</c:v>
                </c:pt>
                <c:pt idx="2">
                  <c:v>800</c:v>
                </c:pt>
                <c:pt idx="3">
                  <c:v>810</c:v>
                </c:pt>
                <c:pt idx="4">
                  <c:v>820</c:v>
                </c:pt>
                <c:pt idx="5">
                  <c:v>830</c:v>
                </c:pt>
                <c:pt idx="6">
                  <c:v>840</c:v>
                </c:pt>
                <c:pt idx="7">
                  <c:v>850</c:v>
                </c:pt>
                <c:pt idx="8">
                  <c:v>860</c:v>
                </c:pt>
                <c:pt idx="9">
                  <c:v>870</c:v>
                </c:pt>
                <c:pt idx="10">
                  <c:v>880</c:v>
                </c:pt>
                <c:pt idx="11">
                  <c:v>890</c:v>
                </c:pt>
                <c:pt idx="12">
                  <c:v>900</c:v>
                </c:pt>
                <c:pt idx="13">
                  <c:v>910</c:v>
                </c:pt>
                <c:pt idx="14">
                  <c:v>920</c:v>
                </c:pt>
                <c:pt idx="15">
                  <c:v>930</c:v>
                </c:pt>
                <c:pt idx="16">
                  <c:v>940</c:v>
                </c:pt>
                <c:pt idx="17">
                  <c:v>950</c:v>
                </c:pt>
                <c:pt idx="18">
                  <c:v>960</c:v>
                </c:pt>
                <c:pt idx="19">
                  <c:v>970</c:v>
                </c:pt>
                <c:pt idx="20">
                  <c:v>980</c:v>
                </c:pt>
                <c:pt idx="21">
                  <c:v>986.5</c:v>
                </c:pt>
                <c:pt idx="22">
                  <c:v>990</c:v>
                </c:pt>
                <c:pt idx="23">
                  <c:v>1000</c:v>
                </c:pt>
              </c:numCache>
            </c:numRef>
          </c:xVal>
          <c:yVal>
            <c:numRef>
              <c:f>Data!$E$93:$E$115</c:f>
              <c:numCache>
                <c:formatCode>0.00</c:formatCode>
                <c:ptCount val="23"/>
                <c:pt idx="0">
                  <c:v>22.085213096579952</c:v>
                </c:pt>
                <c:pt idx="1">
                  <c:v>22.83070178692773</c:v>
                </c:pt>
                <c:pt idx="2">
                  <c:v>23.62474173616604</c:v>
                </c:pt>
                <c:pt idx="3">
                  <c:v>24.47356654381143</c:v>
                </c:pt>
                <c:pt idx="4">
                  <c:v>25.38459499683167</c:v>
                </c:pt>
                <c:pt idx="5">
                  <c:v>26.366738972288282</c:v>
                </c:pt>
                <c:pt idx="6">
                  <c:v>27.430815314972175</c:v>
                </c:pt>
                <c:pt idx="7">
                  <c:v>28.590105958498963</c:v>
                </c:pt>
                <c:pt idx="8">
                  <c:v>29.861133851831081</c:v>
                </c:pt>
                <c:pt idx="9">
                  <c:v>31.264760496730442</c:v>
                </c:pt>
                <c:pt idx="10">
                  <c:v>32.827775702390795</c:v>
                </c:pt>
                <c:pt idx="11">
                  <c:v>34.585263981961361</c:v>
                </c:pt>
                <c:pt idx="12">
                  <c:v>36.584240374608903</c:v>
                </c:pt>
                <c:pt idx="13">
                  <c:v>38.88944872740597</c:v>
                </c:pt>
                <c:pt idx="14">
                  <c:v>41.59302933902277</c:v>
                </c:pt>
                <c:pt idx="15">
                  <c:v>44.831534784530767</c:v>
                </c:pt>
                <c:pt idx="16">
                  <c:v>48.817967774336779</c:v>
                </c:pt>
                <c:pt idx="17">
                  <c:v>53.907554466263171</c:v>
                </c:pt>
                <c:pt idx="18">
                  <c:v>60.749335892998396</c:v>
                </c:pt>
                <c:pt idx="19">
                  <c:v>70.697869555724992</c:v>
                </c:pt>
                <c:pt idx="20">
                  <c:v>87.258313665629458</c:v>
                </c:pt>
                <c:pt idx="21">
                  <c:v>106.73681847738949</c:v>
                </c:pt>
                <c:pt idx="22">
                  <c:v>124.34748027033501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64-4AF3-A2F3-814D60EF5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Groundwater velocity  (m/y)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Inland zone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Data!$A$15:$A$92</c:f>
              <c:numCache>
                <c:formatCode>General</c:formatCode>
                <c:ptCount val="7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</c:numCache>
            </c:numRef>
          </c:xVal>
          <c:yVal>
            <c:numRef>
              <c:f>Data!$C$15:$C$92</c:f>
              <c:numCache>
                <c:formatCode>0.00</c:formatCode>
                <c:ptCount val="78"/>
                <c:pt idx="0">
                  <c:v>52.163674716404167</c:v>
                </c:pt>
                <c:pt idx="1">
                  <c:v>52.163522743607253</c:v>
                </c:pt>
                <c:pt idx="2">
                  <c:v>52.163066822559962</c:v>
                </c:pt>
                <c:pt idx="3">
                  <c:v>52.162306945292364</c:v>
                </c:pt>
                <c:pt idx="4">
                  <c:v>52.161243098520501</c:v>
                </c:pt>
                <c:pt idx="5">
                  <c:v>52.159875263645198</c:v>
                </c:pt>
                <c:pt idx="6">
                  <c:v>52.158203416750418</c:v>
                </c:pt>
                <c:pt idx="7">
                  <c:v>52.156227528601228</c:v>
                </c:pt>
                <c:pt idx="8">
                  <c:v>52.153947564641186</c:v>
                </c:pt>
                <c:pt idx="9">
                  <c:v>52.151363484989346</c:v>
                </c:pt>
                <c:pt idx="10">
                  <c:v>52.148475244436774</c:v>
                </c:pt>
                <c:pt idx="11">
                  <c:v>52.145282792442551</c:v>
                </c:pt>
                <c:pt idx="12">
                  <c:v>52.141786073129403</c:v>
                </c:pt>
                <c:pt idx="13">
                  <c:v>52.137985025278788</c:v>
                </c:pt>
                <c:pt idx="14">
                  <c:v>52.133879582325484</c:v>
                </c:pt>
                <c:pt idx="15">
                  <c:v>52.129469672351831</c:v>
                </c:pt>
                <c:pt idx="16">
                  <c:v>52.124755218081368</c:v>
                </c:pt>
                <c:pt idx="17">
                  <c:v>52.119736136872078</c:v>
                </c:pt>
                <c:pt idx="18">
                  <c:v>52.114412340709102</c:v>
                </c:pt>
                <c:pt idx="19">
                  <c:v>52.10878373619704</c:v>
                </c:pt>
                <c:pt idx="20">
                  <c:v>52.10285022455173</c:v>
                </c:pt>
                <c:pt idx="21">
                  <c:v>52.096611701591527</c:v>
                </c:pt>
                <c:pt idx="22">
                  <c:v>52.090068057728161</c:v>
                </c:pt>
                <c:pt idx="23">
                  <c:v>52.083219177957091</c:v>
                </c:pt>
                <c:pt idx="24">
                  <c:v>52.076064941847314</c:v>
                </c:pt>
                <c:pt idx="25">
                  <c:v>52.068605223530774</c:v>
                </c:pt>
                <c:pt idx="26">
                  <c:v>52.060839891691245</c:v>
                </c:pt>
                <c:pt idx="27">
                  <c:v>52.052768809552688</c:v>
                </c:pt>
                <c:pt idx="28">
                  <c:v>52.044391834867156</c:v>
                </c:pt>
                <c:pt idx="29">
                  <c:v>52.035708819902226</c:v>
                </c:pt>
                <c:pt idx="30">
                  <c:v>52.026719611427829</c:v>
                </c:pt>
                <c:pt idx="31">
                  <c:v>52.017424050702701</c:v>
                </c:pt>
                <c:pt idx="32">
                  <c:v>52.007821973460253</c:v>
                </c:pt>
                <c:pt idx="33">
                  <c:v>51.997913209893944</c:v>
                </c:pt>
                <c:pt idx="34">
                  <c:v>51.987697584642149</c:v>
                </c:pt>
                <c:pt idx="35">
                  <c:v>51.977174916772526</c:v>
                </c:pt>
                <c:pt idx="36">
                  <c:v>51.966345019765853</c:v>
                </c:pt>
                <c:pt idx="37">
                  <c:v>51.95520770149934</c:v>
                </c:pt>
                <c:pt idx="38">
                  <c:v>51.943762764229405</c:v>
                </c:pt>
                <c:pt idx="39">
                  <c:v>51.932010004573961</c:v>
                </c:pt>
                <c:pt idx="40">
                  <c:v>51.919949213494142</c:v>
                </c:pt>
                <c:pt idx="41">
                  <c:v>51.907580176275495</c:v>
                </c:pt>
                <c:pt idx="42">
                  <c:v>51.894902672508621</c:v>
                </c:pt>
                <c:pt idx="43">
                  <c:v>51.881916476069314</c:v>
                </c:pt>
                <c:pt idx="44">
                  <c:v>51.868621355098099</c:v>
                </c:pt>
                <c:pt idx="45">
                  <c:v>51.855017071979269</c:v>
                </c:pt>
                <c:pt idx="46">
                  <c:v>51.8411033833193</c:v>
                </c:pt>
                <c:pt idx="47">
                  <c:v>51.826880039924795</c:v>
                </c:pt>
                <c:pt idx="48">
                  <c:v>51.812346786779756</c:v>
                </c:pt>
                <c:pt idx="49">
                  <c:v>51.797503363022365</c:v>
                </c:pt>
                <c:pt idx="50">
                  <c:v>51.782349501921182</c:v>
                </c:pt>
                <c:pt idx="51">
                  <c:v>51.766884930850701</c:v>
                </c:pt>
                <c:pt idx="52">
                  <c:v>51.751109371266367</c:v>
                </c:pt>
                <c:pt idx="53">
                  <c:v>51.735022538679011</c:v>
                </c:pt>
                <c:pt idx="54">
                  <c:v>51.718624142628677</c:v>
                </c:pt>
                <c:pt idx="55">
                  <c:v>51.701913886657806</c:v>
                </c:pt>
                <c:pt idx="56">
                  <c:v>51.684891468283844</c:v>
                </c:pt>
                <c:pt idx="57">
                  <c:v>51.667556578971272</c:v>
                </c:pt>
                <c:pt idx="58">
                  <c:v>51.649908904102929</c:v>
                </c:pt>
                <c:pt idx="59">
                  <c:v>51.631948122950782</c:v>
                </c:pt>
                <c:pt idx="60">
                  <c:v>51.613673908646014</c:v>
                </c:pt>
                <c:pt idx="61">
                  <c:v>51.595085928148514</c:v>
                </c:pt>
                <c:pt idx="62">
                  <c:v>51.576183842215656</c:v>
                </c:pt>
                <c:pt idx="63">
                  <c:v>51.556967305370492</c:v>
                </c:pt>
                <c:pt idx="64">
                  <c:v>51.537435965869243</c:v>
                </c:pt>
                <c:pt idx="65">
                  <c:v>51.517589465668131</c:v>
                </c:pt>
                <c:pt idx="66">
                  <c:v>51.497427440389522</c:v>
                </c:pt>
                <c:pt idx="67">
                  <c:v>51.476949519287402</c:v>
                </c:pt>
                <c:pt idx="68">
                  <c:v>51.456155325212158</c:v>
                </c:pt>
                <c:pt idx="69">
                  <c:v>51.435044474574639</c:v>
                </c:pt>
                <c:pt idx="70">
                  <c:v>51.413616577309554</c:v>
                </c:pt>
                <c:pt idx="71">
                  <c:v>51.391871236838071</c:v>
                </c:pt>
                <c:pt idx="72">
                  <c:v>51.369808050029782</c:v>
                </c:pt>
                <c:pt idx="73">
                  <c:v>51.347426607163889</c:v>
                </c:pt>
                <c:pt idx="74">
                  <c:v>51.324726491889614</c:v>
                </c:pt>
                <c:pt idx="75">
                  <c:v>51.301707281185926</c:v>
                </c:pt>
                <c:pt idx="76">
                  <c:v>51.278368545320461</c:v>
                </c:pt>
                <c:pt idx="77">
                  <c:v>51.254709847807668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5B-4051-B8CE-7A046F10AF55}"/>
            </c:ext>
          </c:extLst>
        </c:ser>
        <c:ser>
          <c:idx val="1"/>
          <c:order val="1"/>
          <c:tx>
            <c:v>Seawater intrusion zone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Data!$A$93:$A$116</c:f>
              <c:numCache>
                <c:formatCode>General</c:formatCode>
                <c:ptCount val="24"/>
                <c:pt idx="0">
                  <c:v>780</c:v>
                </c:pt>
                <c:pt idx="1">
                  <c:v>790</c:v>
                </c:pt>
                <c:pt idx="2">
                  <c:v>800</c:v>
                </c:pt>
                <c:pt idx="3">
                  <c:v>810</c:v>
                </c:pt>
                <c:pt idx="4">
                  <c:v>820</c:v>
                </c:pt>
                <c:pt idx="5">
                  <c:v>830</c:v>
                </c:pt>
                <c:pt idx="6">
                  <c:v>840</c:v>
                </c:pt>
                <c:pt idx="7">
                  <c:v>850</c:v>
                </c:pt>
                <c:pt idx="8">
                  <c:v>860</c:v>
                </c:pt>
                <c:pt idx="9">
                  <c:v>870</c:v>
                </c:pt>
                <c:pt idx="10">
                  <c:v>880</c:v>
                </c:pt>
                <c:pt idx="11">
                  <c:v>890</c:v>
                </c:pt>
                <c:pt idx="12">
                  <c:v>900</c:v>
                </c:pt>
                <c:pt idx="13">
                  <c:v>910</c:v>
                </c:pt>
                <c:pt idx="14">
                  <c:v>920</c:v>
                </c:pt>
                <c:pt idx="15">
                  <c:v>930</c:v>
                </c:pt>
                <c:pt idx="16">
                  <c:v>940</c:v>
                </c:pt>
                <c:pt idx="17">
                  <c:v>950</c:v>
                </c:pt>
                <c:pt idx="18">
                  <c:v>960</c:v>
                </c:pt>
                <c:pt idx="19">
                  <c:v>970</c:v>
                </c:pt>
                <c:pt idx="20">
                  <c:v>980</c:v>
                </c:pt>
                <c:pt idx="21">
                  <c:v>986.5</c:v>
                </c:pt>
                <c:pt idx="22">
                  <c:v>990</c:v>
                </c:pt>
                <c:pt idx="23">
                  <c:v>1000</c:v>
                </c:pt>
              </c:numCache>
            </c:numRef>
          </c:xVal>
          <c:yVal>
            <c:numRef>
              <c:f>Data!$B$93:$B$116</c:f>
              <c:numCache>
                <c:formatCode>0.00</c:formatCode>
                <c:ptCount val="24"/>
                <c:pt idx="0">
                  <c:v>50.453926317707541</c:v>
                </c:pt>
                <c:pt idx="1">
                  <c:v>49.432182992185524</c:v>
                </c:pt>
                <c:pt idx="2">
                  <c:v>48.375434348456594</c:v>
                </c:pt>
                <c:pt idx="3">
                  <c:v>47.281333314104188</c:v>
                </c:pt>
                <c:pt idx="4">
                  <c:v>46.147223210564562</c:v>
                </c:pt>
                <c:pt idx="5">
                  <c:v>44.970077147594317</c:v>
                </c:pt>
                <c:pt idx="6">
                  <c:v>43.74642117709935</c:v>
                </c:pt>
                <c:pt idx="7">
                  <c:v>42.472235536599833</c:v>
                </c:pt>
                <c:pt idx="8">
                  <c:v>41.142825810550818</c:v>
                </c:pt>
                <c:pt idx="9">
                  <c:v>39.752651966968259</c:v>
                </c:pt>
                <c:pt idx="10">
                  <c:v>38.295097070841187</c:v>
                </c:pt>
                <c:pt idx="11">
                  <c:v>36.76214737269926</c:v>
                </c:pt>
                <c:pt idx="12">
                  <c:v>35.143938279134773</c:v>
                </c:pt>
                <c:pt idx="13">
                  <c:v>33.428090202879908</c:v>
                </c:pt>
                <c:pt idx="14">
                  <c:v>31.598701397126788</c:v>
                </c:pt>
                <c:pt idx="15">
                  <c:v>29.634752300067483</c:v>
                </c:pt>
                <c:pt idx="16">
                  <c:v>27.507436382123888</c:v>
                </c:pt>
                <c:pt idx="17">
                  <c:v>25.175374223147049</c:v>
                </c:pt>
                <c:pt idx="18">
                  <c:v>22.575202695946412</c:v>
                </c:pt>
                <c:pt idx="19">
                  <c:v>19.600509809168258</c:v>
                </c:pt>
                <c:pt idx="20">
                  <c:v>16.044316480430126</c:v>
                </c:pt>
                <c:pt idx="21">
                  <c:v>13.203370068447834</c:v>
                </c:pt>
                <c:pt idx="22">
                  <c:v>11.373658004255626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5B-4051-B8CE-7A046F10A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Freshwater</a:t>
                </a:r>
                <a:r>
                  <a:rPr lang="fr-CA" baseline="0"/>
                  <a:t> saturated thickness H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752C874-4B02-4993-B7B4-3F1BDF2D4BF8}">
  <sheetPr/>
  <sheetViews>
    <sheetView zoomScale="7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48DA1FF-7BA5-4F79-B45E-616AE61D3D59}">
  <sheetPr/>
  <sheetViews>
    <sheetView zoomScale="7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6E7584-8289-4600-BCFE-56E29AB90ADA}">
  <sheetPr/>
  <sheetViews>
    <sheetView zoomScale="76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2D0210C-0448-433A-9F1E-0114AD219190}">
  <sheetPr/>
  <sheetViews>
    <sheetView zoomScale="7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92582B3-E832-4A12-8211-7E41453245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6EE598A-295B-407B-8404-E4B1FEFE8E5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F6AB421-58FA-4B89-A04D-53CA1FFFC8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28BA0C3-18E0-432F-B809-39F7782D76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C0B6-23F4-44BF-9F0F-9DC2FD7E1689}">
  <dimension ref="A1:O116"/>
  <sheetViews>
    <sheetView tabSelected="1" topLeftCell="A78" workbookViewId="0">
      <selection activeCell="D116" sqref="D116:E116"/>
    </sheetView>
  </sheetViews>
  <sheetFormatPr defaultColWidth="11.42578125" defaultRowHeight="15" x14ac:dyDescent="0.25"/>
  <cols>
    <col min="1" max="1" width="20.140625" customWidth="1"/>
    <col min="2" max="3" width="13.140625" customWidth="1"/>
    <col min="4" max="7" width="15.28515625" customWidth="1"/>
    <col min="8" max="13" width="13.140625" customWidth="1"/>
    <col min="14" max="14" width="20.85546875" bestFit="1" customWidth="1"/>
    <col min="15" max="15" width="20.28515625" bestFit="1" customWidth="1"/>
    <col min="16" max="16" width="20.7109375" bestFit="1" customWidth="1"/>
    <col min="17" max="17" width="20.85546875" bestFit="1" customWidth="1"/>
    <col min="18" max="18" width="17.85546875" bestFit="1" customWidth="1"/>
    <col min="19" max="19" width="17.7109375" bestFit="1" customWidth="1"/>
    <col min="20" max="20" width="17.85546875" bestFit="1" customWidth="1"/>
    <col min="21" max="21" width="17" bestFit="1" customWidth="1"/>
    <col min="22" max="22" width="17.28515625" bestFit="1" customWidth="1"/>
  </cols>
  <sheetData>
    <row r="1" spans="1:15" x14ac:dyDescent="0.25">
      <c r="A1" s="20" t="s">
        <v>28</v>
      </c>
    </row>
    <row r="2" spans="1:15" x14ac:dyDescent="0.25">
      <c r="A2" s="7" t="s">
        <v>0</v>
      </c>
      <c r="B2" s="7" t="s">
        <v>1</v>
      </c>
      <c r="C2" s="7" t="s">
        <v>7</v>
      </c>
      <c r="D2" s="7" t="s">
        <v>8</v>
      </c>
      <c r="E2" s="7" t="s">
        <v>2</v>
      </c>
      <c r="F2" s="7" t="s">
        <v>3</v>
      </c>
      <c r="G2" s="7" t="s">
        <v>4</v>
      </c>
      <c r="H2" s="7" t="s">
        <v>5</v>
      </c>
      <c r="I2" s="1" t="s">
        <v>6</v>
      </c>
      <c r="J2" s="1" t="s">
        <v>20</v>
      </c>
      <c r="K2" s="1" t="s">
        <v>21</v>
      </c>
    </row>
    <row r="3" spans="1:15" x14ac:dyDescent="0.25">
      <c r="A3" s="8">
        <v>500</v>
      </c>
      <c r="B3" s="9">
        <f>A3/(365*86400*1000)</f>
        <v>1.5854895991882293E-8</v>
      </c>
      <c r="C3" s="8">
        <v>50</v>
      </c>
      <c r="D3" s="8">
        <v>1000</v>
      </c>
      <c r="E3" s="9">
        <v>1E-4</v>
      </c>
      <c r="F3" s="8">
        <v>1</v>
      </c>
      <c r="G3" s="8">
        <v>1.0249999999999999</v>
      </c>
      <c r="H3" s="8">
        <f>G3-F3</f>
        <v>2.4999999999999911E-2</v>
      </c>
      <c r="I3" s="11">
        <v>0.35</v>
      </c>
      <c r="J3" s="11">
        <v>780</v>
      </c>
      <c r="K3" s="11">
        <v>10</v>
      </c>
    </row>
    <row r="4" spans="1:15" x14ac:dyDescent="0.25">
      <c r="A4" s="14"/>
      <c r="B4" s="15"/>
      <c r="C4" s="14"/>
      <c r="D4" s="14"/>
      <c r="E4" s="15"/>
      <c r="F4" s="14"/>
      <c r="G4" s="14"/>
      <c r="H4" s="14"/>
      <c r="I4" s="16"/>
      <c r="J4" s="16"/>
      <c r="K4" s="17"/>
      <c r="L4" s="17"/>
      <c r="M4" s="17"/>
      <c r="N4" s="2"/>
    </row>
    <row r="5" spans="1:15" x14ac:dyDescent="0.25">
      <c r="A5" s="22" t="s">
        <v>30</v>
      </c>
      <c r="B5" s="15"/>
      <c r="C5" s="14"/>
      <c r="D5" s="14"/>
      <c r="E5" s="15"/>
      <c r="F5" s="14"/>
      <c r="G5" s="14"/>
      <c r="H5" s="14"/>
      <c r="I5" s="16"/>
      <c r="J5" s="16"/>
      <c r="K5" s="17"/>
      <c r="L5" s="17"/>
      <c r="M5" s="17"/>
      <c r="N5" s="2"/>
    </row>
    <row r="6" spans="1:15" ht="17.25" x14ac:dyDescent="0.25">
      <c r="A6" s="3" t="s">
        <v>26</v>
      </c>
      <c r="B6" s="1" t="s">
        <v>27</v>
      </c>
      <c r="C6" s="14"/>
      <c r="D6" s="14"/>
      <c r="E6" s="15"/>
      <c r="F6" s="14"/>
      <c r="G6" s="14"/>
      <c r="H6" s="14"/>
      <c r="I6" s="16"/>
      <c r="J6" s="16"/>
      <c r="K6" s="17"/>
      <c r="L6" s="17"/>
      <c r="M6" s="17"/>
      <c r="N6" s="2"/>
    </row>
    <row r="7" spans="1:15" x14ac:dyDescent="0.25">
      <c r="A7" s="4">
        <f>D3^2+((E3*G3*C3^2)/(B3*F3))</f>
        <v>17162200</v>
      </c>
      <c r="B7" s="4">
        <f>I3*((1/(B3*E3)^0.5))</f>
        <v>277962.58741060819</v>
      </c>
      <c r="C7" s="14"/>
      <c r="D7" s="14"/>
      <c r="E7" s="15"/>
      <c r="F7" s="14"/>
      <c r="G7" s="14"/>
      <c r="H7" s="14"/>
      <c r="I7" s="16"/>
      <c r="J7" s="16"/>
      <c r="K7" s="17"/>
      <c r="L7" s="17"/>
      <c r="M7" s="17"/>
      <c r="N7" s="2"/>
    </row>
    <row r="8" spans="1:15" x14ac:dyDescent="0.25">
      <c r="A8" s="14"/>
      <c r="B8" s="15"/>
      <c r="C8" s="14"/>
      <c r="D8" s="14"/>
      <c r="E8" s="15"/>
      <c r="F8" s="14"/>
      <c r="G8" s="14"/>
      <c r="H8" s="14"/>
      <c r="I8" s="16"/>
      <c r="J8" s="16"/>
      <c r="K8" s="17"/>
      <c r="L8" s="17"/>
      <c r="M8" s="17"/>
      <c r="N8" s="2"/>
    </row>
    <row r="9" spans="1:15" x14ac:dyDescent="0.25">
      <c r="A9" s="21" t="s">
        <v>29</v>
      </c>
    </row>
    <row r="10" spans="1:15" ht="33.75" x14ac:dyDescent="0.25">
      <c r="A10" s="1" t="s">
        <v>13</v>
      </c>
      <c r="B10" s="1" t="s">
        <v>10</v>
      </c>
      <c r="C10" s="23" t="s">
        <v>31</v>
      </c>
      <c r="D10" s="23" t="s">
        <v>32</v>
      </c>
      <c r="E10" s="23" t="s">
        <v>33</v>
      </c>
      <c r="F10" s="23" t="s">
        <v>34</v>
      </c>
      <c r="G10" s="23" t="s">
        <v>35</v>
      </c>
      <c r="H10" s="23" t="s">
        <v>36</v>
      </c>
      <c r="I10" s="23" t="s">
        <v>37</v>
      </c>
      <c r="J10" s="23" t="s">
        <v>38</v>
      </c>
      <c r="K10" s="23" t="s">
        <v>39</v>
      </c>
    </row>
    <row r="11" spans="1:15" x14ac:dyDescent="0.25">
      <c r="A11" s="10">
        <f>((D3^2)-(G3*H3*E3*(C3^2)/(B3*F3^2)))^0.5</f>
        <v>771.97474051940412</v>
      </c>
      <c r="B11" s="10">
        <f>C3*G3/F3</f>
        <v>51.249999999999993</v>
      </c>
      <c r="C11" s="5">
        <f>(I3/2)*((G3*B3)/(H3*E3))^0.5*((D3^2*(PI()/2-ASIN(A11/D3)))-(A11*(D3^2-A11^2)^0.5))</f>
        <v>2795.7435354562585</v>
      </c>
      <c r="D11" s="5">
        <f>((I3/2)*(B3/E3)^0.5)*((A11*(A7-A11^2)^0.5)+((A7)*ASIN(A11/(A7)^0.5)))</f>
        <v>14012.165243118301</v>
      </c>
      <c r="E11" s="5">
        <f>C11+D11</f>
        <v>16807.908778574558</v>
      </c>
      <c r="F11" s="6">
        <f>C11/(B3*(D3-A11))</f>
        <v>773305276.22227061</v>
      </c>
      <c r="G11" s="5">
        <f>F11/(86400*365)</f>
        <v>24.521349448955817</v>
      </c>
      <c r="H11" s="6">
        <f>D11/(B3*A11)</f>
        <v>1144824098.285044</v>
      </c>
      <c r="I11" s="5">
        <f>H11/(86400*365)</f>
        <v>36.302134014619611</v>
      </c>
      <c r="J11" s="6">
        <f>E11/(B3*D3)</f>
        <v>1060108422.4822546</v>
      </c>
      <c r="K11" s="5">
        <f>J11/(86400*365)</f>
        <v>33.615817557149121</v>
      </c>
    </row>
    <row r="12" spans="1:15" x14ac:dyDescent="0.25">
      <c r="A12" s="18"/>
      <c r="B12" s="18"/>
      <c r="C12" s="18"/>
      <c r="D12" s="19"/>
      <c r="E12" s="18"/>
      <c r="F12" s="19"/>
      <c r="G12" s="18"/>
      <c r="H12" s="19"/>
      <c r="I12" s="18"/>
    </row>
    <row r="13" spans="1:15" x14ac:dyDescent="0.25">
      <c r="B13" s="21" t="s">
        <v>29</v>
      </c>
      <c r="O13" s="2"/>
    </row>
    <row r="14" spans="1:15" ht="18" x14ac:dyDescent="0.35">
      <c r="A14" s="12" t="s">
        <v>9</v>
      </c>
      <c r="B14" s="12" t="s">
        <v>11</v>
      </c>
      <c r="C14" s="12" t="s">
        <v>12</v>
      </c>
      <c r="D14" s="12" t="s">
        <v>14</v>
      </c>
      <c r="E14" s="12" t="s">
        <v>16</v>
      </c>
      <c r="F14" s="12" t="s">
        <v>15</v>
      </c>
      <c r="G14" s="12" t="s">
        <v>17</v>
      </c>
      <c r="H14" s="12" t="s">
        <v>18</v>
      </c>
      <c r="I14" s="12" t="s">
        <v>19</v>
      </c>
      <c r="J14" s="12" t="s">
        <v>22</v>
      </c>
      <c r="K14" s="12" t="s">
        <v>23</v>
      </c>
      <c r="L14" s="12" t="s">
        <v>24</v>
      </c>
      <c r="M14" s="12" t="s">
        <v>25</v>
      </c>
    </row>
    <row r="15" spans="1:15" x14ac:dyDescent="0.25">
      <c r="A15">
        <v>0</v>
      </c>
      <c r="B15" s="13">
        <f t="shared" ref="B15:B46" si="0">((G$3*B$3)/(H$3*E$3))^0.5*(D$3^2-A15^2)^0.5</f>
        <v>80.625723914094323</v>
      </c>
      <c r="C15" s="13">
        <f t="shared" ref="C15:C46" si="1">(((B$3/E$3)*(D$3^2-A15^2))+(G$3*C$3^2/F$3))^0.5</f>
        <v>52.163674716404167</v>
      </c>
      <c r="D15" s="2">
        <f>(1/I$3)*(H$3*B$3*E$3/G$3)^0.5*(A15/((D$3^2-A15^2)^0.5))</f>
        <v>0</v>
      </c>
      <c r="E15" s="13">
        <f>D15*86400*365</f>
        <v>0</v>
      </c>
      <c r="F15" s="2">
        <f>(B$3/I$3)*(A15/(((B$3/E$3)*(D$3^2-A15^2))+(G$3*C$3^2/F$3))^0.5)</f>
        <v>0</v>
      </c>
      <c r="G15" s="13">
        <f>F15*86400*365</f>
        <v>0</v>
      </c>
      <c r="I15" s="13">
        <f>H15/(86400*365)</f>
        <v>0</v>
      </c>
    </row>
    <row r="16" spans="1:15" x14ac:dyDescent="0.25">
      <c r="A16">
        <f>A15+10</f>
        <v>10</v>
      </c>
      <c r="B16" s="13">
        <f t="shared" si="0"/>
        <v>80.621692527111435</v>
      </c>
      <c r="C16" s="13">
        <f t="shared" si="1"/>
        <v>52.163522743607253</v>
      </c>
      <c r="D16" s="2">
        <f>(1/I$3)*(H$3*B$3*E$3/G$3)^0.5*(A16/((D$3^2-A16^2)^0.5))</f>
        <v>5.618798292868392E-9</v>
      </c>
      <c r="E16" s="13">
        <f t="shared" ref="E16:E79" si="2">D16*86400*365</f>
        <v>0.17719442296389759</v>
      </c>
      <c r="F16" s="2">
        <f>(B$3/I$3)*(A16/(((B$3/E$3)*(D$3^2-A16^2))+(G$3*C$3^2/F$3))^0.5)</f>
        <v>8.6841724736661847E-9</v>
      </c>
      <c r="G16" s="13">
        <f t="shared" ref="G16:G79" si="3">F16*86400*365</f>
        <v>0.27386406312953682</v>
      </c>
      <c r="H16" s="2">
        <f>I$3*((G$3)/(H$3*B$3*E$3))^0.5*((D$3^2-A16^2)^0.5-(D$3^2-J$3^2)^0.5-(D$3*LN((J$3*(D$3+(D$3^2-A16^2)^0.5))/(A16*(D$3+(D$3^2-J$3^2)^0.5)))))</f>
        <v>-7456901637.7039642</v>
      </c>
      <c r="I16" s="13">
        <f t="shared" ref="I16:I79" si="4">H16/(86400*365)</f>
        <v>-236.45679977498619</v>
      </c>
      <c r="J16" s="2">
        <f>B$7*((A$7-A16^2)^0.5-(A$7-K$3^2)^0.5-(A$7^0.5*LN((K$3/A16)*((A$7^0.5+(A$7-A16^2)^0.5)/(A$7^0.5+(A$7-A16^2)^0.5)))))</f>
        <v>0</v>
      </c>
      <c r="K16" s="13">
        <f t="shared" ref="K16:K79" si="5">J16/(365*86400)</f>
        <v>0</v>
      </c>
      <c r="L16" s="2">
        <f>(B$7*((A$7-A$11^2)^0.5-(A$7-K$3^2)^0.5-(A$7^0.5*LN((K$3/A$11)*((A$7^0.5+(A$7-A$11^2)^0.5)/(A$7^0.5+(A$7-A$11^2)^0.5))))))+(I$3*((G$3)/(H$3*B$3*E$3))^0.5*((D$3^2-A16^2)^0.5-(D$3^2-A$11^2)^0.5-(D$3*LN((A$11*(D$3+(D$3^2-A16^2)^0.5))/(A16*(D$3+(D$3^2-A$11^2)^0.5))))))</f>
        <v>-2460513929.6381664</v>
      </c>
      <c r="M16" s="13">
        <f t="shared" ref="M16:M79" si="6">L16/(86400*365)</f>
        <v>-78.022384881981438</v>
      </c>
    </row>
    <row r="17" spans="1:13" x14ac:dyDescent="0.25">
      <c r="A17">
        <f t="shared" ref="A17:A80" si="7">A16+10</f>
        <v>20</v>
      </c>
      <c r="B17" s="13">
        <f t="shared" si="0"/>
        <v>80.60959715647445</v>
      </c>
      <c r="C17" s="13">
        <f t="shared" si="1"/>
        <v>52.163066822559962</v>
      </c>
      <c r="D17" s="2">
        <f>(1/I$3)*(H$3*B$3*E$3/G$3)^0.5*(A17/((D$3^2-A17^2)^0.5))</f>
        <v>1.1239282773245071E-8</v>
      </c>
      <c r="E17" s="13">
        <f t="shared" si="2"/>
        <v>0.35444202153705656</v>
      </c>
      <c r="F17" s="2">
        <f>(B$3/I$3)*(A17/(((B$3/E$3)*(D$3^2-A17^2))+(G$3*C$3^2/F$3))^0.5)</f>
        <v>1.7368496751942421E-8</v>
      </c>
      <c r="G17" s="13">
        <f t="shared" si="3"/>
        <v>0.54773291356925624</v>
      </c>
      <c r="H17" s="2">
        <f>I$3*((G$3)/(H$3*B$3*E$3))^0.5*((D$3^2-A17^2)^0.5-(D$3^2-J$3^2)^0.5-(D$3*LN((J$3*(D$3+(D$3^2-A17^2)^0.5))/(A17*(D$3+(D$3^2-J$3^2)^0.5)))))</f>
        <v>-6223351693.4756079</v>
      </c>
      <c r="I17" s="13">
        <f t="shared" si="4"/>
        <v>-197.34118764192058</v>
      </c>
      <c r="J17" s="2">
        <f>B$7*((A$7-A17^2)^0.5-(A$7-K$3^2)^0.5-(A$7^0.5*LN((K$3/A17)*((A$7^0.5+(A$7-A17^2)^0.5)/(A$7^0.5+(A$7-A17^2)^0.5)))))</f>
        <v>798165238.93788362</v>
      </c>
      <c r="K17" s="13">
        <f t="shared" si="5"/>
        <v>25.309653695392047</v>
      </c>
      <c r="L17" s="2">
        <f>(B$7*((A$7-A$11^2)^0.5-(A$7-K$3^2)^0.5-(A$7^0.5*LN((K$3/A$11)*((A$7^0.5+(A$7-A$11^2)^0.5)/(A$7^0.5+(A$7-A$11^2)^0.5))))))+(I$3*((G$3)/(H$3*B$3*E$3))^0.5*((D$3^2-A17^2)^0.5-(D$3^2-A$11^2)^0.5-(D$3*LN((A$11*(D$3+(D$3^2-A17^2)^0.5))/(A17*(D$3+(D$3^2-A$11^2)^0.5))))))</f>
        <v>-1226963985.4098072</v>
      </c>
      <c r="M17" s="13">
        <f t="shared" si="6"/>
        <v>-38.906772748915756</v>
      </c>
    </row>
    <row r="18" spans="1:13" x14ac:dyDescent="0.25">
      <c r="A18">
        <f t="shared" si="7"/>
        <v>30</v>
      </c>
      <c r="B18" s="13">
        <f t="shared" si="0"/>
        <v>80.589434171302855</v>
      </c>
      <c r="C18" s="13">
        <f t="shared" si="1"/>
        <v>52.162306945292364</v>
      </c>
      <c r="D18" s="2">
        <f>(1/I$3)*(H$3*B$3*E$3/G$3)^0.5*(A18/((D$3^2-A18^2)^0.5))</f>
        <v>1.6863142159923568E-8</v>
      </c>
      <c r="E18" s="13">
        <f t="shared" si="2"/>
        <v>0.53179605115534967</v>
      </c>
      <c r="F18" s="2">
        <f>(B$3/I$3)*(A18/(((B$3/E$3)*(D$3^2-A18^2))+(G$3*C$3^2/F$3))^0.5)</f>
        <v>2.6053124652707315E-8</v>
      </c>
      <c r="G18" s="13">
        <f t="shared" si="3"/>
        <v>0.82161133904777794</v>
      </c>
      <c r="H18" s="2">
        <f>I$3*((G$3)/(H$3*B$3*E$3))^0.5*((D$3^2-A18^2)^0.5-(D$3^2-J$3^2)^0.5-(D$3*LN((J$3*(D$3+(D$3^2-A18^2)^0.5))/(A18*(D$3+(D$3^2-J$3^2)^0.5)))))</f>
        <v>-5501915658.2511797</v>
      </c>
      <c r="I18" s="13">
        <f t="shared" si="4"/>
        <v>-174.46460103536211</v>
      </c>
      <c r="J18" s="2">
        <f>B$7*((A$7-A18^2)^0.5-(A$7-K$3^2)^0.5-(A$7^0.5*LN((K$3/A18)*((A$7^0.5+(A$7-A18^2)^0.5)/(A$7^0.5+(A$7-A18^2)^0.5)))))</f>
        <v>1265051086.0363739</v>
      </c>
      <c r="K18" s="13">
        <f t="shared" si="5"/>
        <v>40.114506787048889</v>
      </c>
      <c r="L18" s="2">
        <f>(B$7*((A$7-A$11^2)^0.5-(A$7-K$3^2)^0.5-(A$7^0.5*LN((K$3/A$11)*((A$7^0.5+(A$7-A$11^2)^0.5)/(A$7^0.5+(A$7-A$11^2)^0.5))))))+(I$3*((G$3)/(H$3*B$3*E$3))^0.5*((D$3^2-A18^2)^0.5-(D$3^2-A$11^2)^0.5-(D$3*LN((A$11*(D$3+(D$3^2-A18^2)^0.5))/(A18*(D$3+(D$3^2-A$11^2)^0.5))))))</f>
        <v>-505527950.18537998</v>
      </c>
      <c r="M18" s="13">
        <f t="shared" si="6"/>
        <v>-16.030186142357305</v>
      </c>
    </row>
    <row r="19" spans="1:13" x14ac:dyDescent="0.25">
      <c r="A19">
        <f t="shared" si="7"/>
        <v>40</v>
      </c>
      <c r="B19" s="13">
        <f t="shared" si="0"/>
        <v>80.561197514070543</v>
      </c>
      <c r="C19" s="13">
        <f t="shared" si="1"/>
        <v>52.161243098520501</v>
      </c>
      <c r="D19" s="2">
        <f>(1/I$3)*(H$3*B$3*E$3/G$3)^0.5*(A19/((D$3^2-A19^2)^0.5))</f>
        <v>2.2492070243140324E-8</v>
      </c>
      <c r="E19" s="13">
        <f t="shared" si="2"/>
        <v>0.70930992718767327</v>
      </c>
      <c r="F19" s="2">
        <f>(B$3/I$3)*(A19/(((B$3/E$3)*(D$3^2-A19^2))+(G$3*C$3^2/F$3))^0.5)</f>
        <v>3.4738208020379245E-8</v>
      </c>
      <c r="G19" s="13">
        <f t="shared" si="3"/>
        <v>1.0955041281306799</v>
      </c>
      <c r="H19" s="2">
        <f>I$3*((G$3)/(H$3*B$3*E$3))^0.5*((D$3^2-A19^2)^0.5-(D$3^2-J$3^2)^0.5-(D$3*LN((J$3*(D$3+(D$3^2-A19^2)^0.5))/(A19*(D$3+(D$3^2-J$3^2)^0.5)))))</f>
        <v>-4990202335.9857397</v>
      </c>
      <c r="I19" s="13">
        <f t="shared" si="4"/>
        <v>-158.23827803100392</v>
      </c>
      <c r="J19" s="2">
        <f>B$7*((A$7-A19^2)^0.5-(A$7-K$3^2)^0.5-(A$7^0.5*LN((K$3/A19)*((A$7^0.5+(A$7-A19^2)^0.5)/(A$7^0.5+(A$7-A19^2)^0.5)))))</f>
        <v>1596300283.3511546</v>
      </c>
      <c r="K19" s="13">
        <f t="shared" si="5"/>
        <v>50.618349928689582</v>
      </c>
      <c r="L19" s="2">
        <f>(B$7*((A$7-A$11^2)^0.5-(A$7-K$3^2)^0.5-(A$7^0.5*LN((K$3/A$11)*((A$7^0.5+(A$7-A$11^2)^0.5)/(A$7^0.5+(A$7-A$11^2)^0.5))))))+(I$3*((G$3)/(H$3*B$3*E$3))^0.5*((D$3^2-A19^2)^0.5-(D$3^2-A$11^2)^0.5-(D$3*LN((A$11*(D$3+(D$3^2-A19^2)^0.5))/(A19*(D$3+(D$3^2-A$11^2)^0.5))))))</f>
        <v>6185372.0800609589</v>
      </c>
      <c r="M19" s="13">
        <f t="shared" si="6"/>
        <v>0.19613686200091829</v>
      </c>
    </row>
    <row r="20" spans="1:13" x14ac:dyDescent="0.25">
      <c r="A20">
        <f t="shared" si="7"/>
        <v>50</v>
      </c>
      <c r="B20" s="13">
        <f t="shared" si="0"/>
        <v>80.524878691495601</v>
      </c>
      <c r="C20" s="13">
        <f t="shared" si="1"/>
        <v>52.159875263645198</v>
      </c>
      <c r="D20" s="2">
        <f>(1/I$3)*(H$3*B$3*E$3/G$3)^0.5*(A20/((D$3^2-A20^2)^0.5))</f>
        <v>2.8127768442533277E-8</v>
      </c>
      <c r="E20" s="13">
        <f t="shared" si="2"/>
        <v>0.8870373056037294</v>
      </c>
      <c r="F20" s="2">
        <f>(B$3/I$3)*(A20/(((B$3/E$3)*(D$3^2-A20^2))+(G$3*C$3^2/F$3))^0.5)</f>
        <v>4.3423898739193066E-8</v>
      </c>
      <c r="G20" s="13">
        <f t="shared" si="3"/>
        <v>1.3694160706391925</v>
      </c>
      <c r="H20" s="2">
        <f>I$3*((G$3)/(H$3*B$3*E$3))^0.5*((D$3^2-A20^2)^0.5-(D$3^2-J$3^2)^0.5-(D$3*LN((J$3*(D$3+(D$3^2-A20^2)^0.5))/(A20*(D$3+(D$3^2-J$3^2)^0.5)))))</f>
        <v>-4593445643.5053997</v>
      </c>
      <c r="I20" s="13">
        <f t="shared" si="4"/>
        <v>-145.6572058442859</v>
      </c>
      <c r="J20" s="2">
        <f>B$7*((A$7-A20^2)^0.5-(A$7-K$3^2)^0.5-(A$7^0.5*LN((K$3/A20)*((A$7^0.5+(A$7-A20^2)^0.5)/(A$7^0.5+(A$7-A20^2)^0.5)))))</f>
        <v>1853225142.9601657</v>
      </c>
      <c r="K20" s="13">
        <f t="shared" si="5"/>
        <v>58.765383782349247</v>
      </c>
      <c r="L20" s="2">
        <f>(B$7*((A$7-A$11^2)^0.5-(A$7-K$3^2)^0.5-(A$7^0.5*LN((K$3/A$11)*((A$7^0.5+(A$7-A$11^2)^0.5)/(A$7^0.5+(A$7-A$11^2)^0.5))))))+(I$3*((G$3)/(H$3*B$3*E$3))^0.5*((D$3^2-A20^2)^0.5-(D$3^2-A$11^2)^0.5-(D$3*LN((A$11*(D$3+(D$3^2-A20^2)^0.5))/(A20*(D$3+(D$3^2-A$11^2)^0.5))))))</f>
        <v>402942064.56040192</v>
      </c>
      <c r="M20" s="13">
        <f t="shared" si="6"/>
        <v>12.777209048718985</v>
      </c>
    </row>
    <row r="21" spans="1:13" x14ac:dyDescent="0.25">
      <c r="A21">
        <f t="shared" si="7"/>
        <v>60</v>
      </c>
      <c r="B21" s="13">
        <f t="shared" si="0"/>
        <v>80.480466761741283</v>
      </c>
      <c r="C21" s="13">
        <f t="shared" si="1"/>
        <v>52.158203416750418</v>
      </c>
      <c r="D21" s="2">
        <f>(1/I$3)*(H$3*B$3*E$3/G$3)^0.5*(A21/((D$3^2-A21^2)^0.5))</f>
        <v>3.377194839194243E-8</v>
      </c>
      <c r="E21" s="13">
        <f t="shared" si="2"/>
        <v>1.0650321644882965</v>
      </c>
      <c r="F21" s="2">
        <f>(B$3/I$3)*(A21/(((B$3/E$3)*(D$3^2-A21^2))+(G$3*C$3^2/F$3))^0.5)</f>
        <v>5.2110348746484902E-8</v>
      </c>
      <c r="G21" s="13">
        <f t="shared" si="3"/>
        <v>1.6433519580691478</v>
      </c>
      <c r="H21" s="2">
        <f>I$3*((G$3)/(H$3*B$3*E$3))^0.5*((D$3^2-A21^2)^0.5-(D$3^2-J$3^2)^0.5-(D$3*LN((J$3*(D$3+(D$3^2-A21^2)^0.5))/(A21*(D$3+(D$3^2-J$3^2)^0.5)))))</f>
        <v>-4269434279.6987891</v>
      </c>
      <c r="I21" s="13">
        <f t="shared" si="4"/>
        <v>-135.3828728976024</v>
      </c>
      <c r="J21" s="2">
        <f>B$7*((A$7-A21^2)^0.5-(A$7-K$3^2)^0.5-(A$7^0.5*LN((K$3/A21)*((A$7^0.5+(A$7-A21^2)^0.5)/(A$7^0.5+(A$7-A21^2)^0.5)))))</f>
        <v>2063135803.3092916</v>
      </c>
      <c r="K21" s="13">
        <f t="shared" si="5"/>
        <v>65.421607157194686</v>
      </c>
      <c r="L21" s="2">
        <f>(B$7*((A$7-A$11^2)^0.5-(A$7-K$3^2)^0.5-(A$7^0.5*LN((K$3/A$11)*((A$7^0.5+(A$7-A$11^2)^0.5)/(A$7^0.5+(A$7-A$11^2)^0.5))))))+(I$3*((G$3)/(H$3*B$3*E$3))^0.5*((D$3^2-A21^2)^0.5-(D$3^2-A$11^2)^0.5-(D$3*LN((A$11*(D$3+(D$3^2-A21^2)^0.5))/(A21*(D$3+(D$3^2-A$11^2)^0.5))))))</f>
        <v>726953428.36701202</v>
      </c>
      <c r="M21" s="13">
        <f t="shared" si="6"/>
        <v>23.051541995402463</v>
      </c>
    </row>
    <row r="22" spans="1:13" x14ac:dyDescent="0.25">
      <c r="A22">
        <f t="shared" si="7"/>
        <v>70</v>
      </c>
      <c r="B22" s="13">
        <f t="shared" si="0"/>
        <v>80.427948317883065</v>
      </c>
      <c r="C22" s="13">
        <f t="shared" si="1"/>
        <v>52.156227528601228</v>
      </c>
      <c r="D22" s="2">
        <f>(1/I$3)*(H$3*B$3*E$3/G$3)^0.5*(A22/((D$3^2-A22^2)^0.5))</f>
        <v>3.9426334560263735E-8</v>
      </c>
      <c r="E22" s="13">
        <f t="shared" si="2"/>
        <v>1.2433488866924771</v>
      </c>
      <c r="F22" s="2">
        <f>(B$3/I$3)*(A22/(((B$3/E$3)*(D$3^2-A22^2))+(G$3*C$3^2/F$3))^0.5)</f>
        <v>6.0797710045987688E-8</v>
      </c>
      <c r="G22" s="13">
        <f t="shared" si="3"/>
        <v>1.9173165840102677</v>
      </c>
      <c r="H22" s="2">
        <f>I$3*((G$3)/(H$3*B$3*E$3))^0.5*((D$3^2-A22^2)^0.5-(D$3^2-J$3^2)^0.5-(D$3*LN((J$3*(D$3+(D$3^2-A22^2)^0.5))/(A22*(D$3+(D$3^2-J$3^2)^0.5)))))</f>
        <v>-3995651492.7066307</v>
      </c>
      <c r="I22" s="13">
        <f t="shared" si="4"/>
        <v>-126.70127767334573</v>
      </c>
      <c r="J22" s="2">
        <f>B$7*((A$7-A22^2)^0.5-(A$7-K$3^2)^0.5-(A$7^0.5*LN((K$3/A22)*((A$7^0.5+(A$7-A22^2)^0.5)/(A$7^0.5+(A$7-A22^2)^0.5)))))</f>
        <v>2240600323.576468</v>
      </c>
      <c r="K22" s="13">
        <f t="shared" si="5"/>
        <v>71.048970179365426</v>
      </c>
      <c r="L22" s="2">
        <f>(B$7*((A$7-A$11^2)^0.5-(A$7-K$3^2)^0.5-(A$7^0.5*LN((K$3/A$11)*((A$7^0.5+(A$7-A$11^2)^0.5)/(A$7^0.5+(A$7-A$11^2)^0.5))))))+(I$3*((G$3)/(H$3*B$3*E$3))^0.5*((D$3^2-A22^2)^0.5-(D$3^2-A$11^2)^0.5-(D$3*LN((A$11*(D$3+(D$3^2-A22^2)^0.5))/(A22*(D$3+(D$3^2-A$11^2)^0.5))))))</f>
        <v>1000736215.35917</v>
      </c>
      <c r="M22" s="13">
        <f t="shared" si="6"/>
        <v>31.733137219659117</v>
      </c>
    </row>
    <row r="23" spans="1:13" x14ac:dyDescent="0.25">
      <c r="A23">
        <f t="shared" si="7"/>
        <v>80</v>
      </c>
      <c r="B23" s="13">
        <f t="shared" si="0"/>
        <v>80.367307467583245</v>
      </c>
      <c r="C23" s="13">
        <f t="shared" si="1"/>
        <v>52.153947564641186</v>
      </c>
      <c r="D23" s="2">
        <f>(1/I$3)*(H$3*B$3*E$3/G$3)^0.5*(A23/((D$3^2-A23^2)^0.5))</f>
        <v>4.5092666917797519E-8</v>
      </c>
      <c r="E23" s="13">
        <f t="shared" si="2"/>
        <v>1.4220423439196626</v>
      </c>
      <c r="F23" s="2">
        <f>(B$3/I$3)*(A23/(((B$3/E$3)*(D$3^2-A23^2))+(G$3*C$3^2/F$3))^0.5)</f>
        <v>6.9486134721140466E-8</v>
      </c>
      <c r="G23" s="13">
        <f t="shared" si="3"/>
        <v>2.191314744565886</v>
      </c>
      <c r="H23" s="2">
        <f>I$3*((G$3)/(H$3*B$3*E$3))^0.5*((D$3^2-A23^2)^0.5-(D$3^2-J$3^2)^0.5-(D$3*LN((J$3*(D$3+(D$3^2-A23^2)^0.5))/(A23*(D$3+(D$3^2-J$3^2)^0.5)))))</f>
        <v>-3758656831.6099153</v>
      </c>
      <c r="I23" s="13">
        <f t="shared" si="4"/>
        <v>-119.18622626870609</v>
      </c>
      <c r="J23" s="2">
        <f>B$7*((A$7-A23^2)^0.5-(A$7-K$3^2)^0.5-(A$7^0.5*LN((K$3/A23)*((A$7^0.5+(A$7-A23^2)^0.5)/(A$7^0.5+(A$7-A23^2)^0.5)))))</f>
        <v>2394314536.4678483</v>
      </c>
      <c r="K23" s="13">
        <f t="shared" si="5"/>
        <v>75.923215895099204</v>
      </c>
      <c r="L23" s="2">
        <f>(B$7*((A$7-A$11^2)^0.5-(A$7-K$3^2)^0.5-(A$7^0.5*LN((K$3/A$11)*((A$7^0.5+(A$7-A$11^2)^0.5)/(A$7^0.5+(A$7-A$11^2)^0.5))))))+(I$3*((G$3)/(H$3*B$3*E$3))^0.5*((D$3^2-A23^2)^0.5-(D$3^2-A$11^2)^0.5-(D$3*LN((A$11*(D$3+(D$3^2-A23^2)^0.5))/(A23*(D$3+(D$3^2-A$11^2)^0.5))))))</f>
        <v>1237730876.4558854</v>
      </c>
      <c r="M23" s="13">
        <f t="shared" si="6"/>
        <v>39.248188624298749</v>
      </c>
    </row>
    <row r="24" spans="1:13" x14ac:dyDescent="0.25">
      <c r="A24">
        <f t="shared" si="7"/>
        <v>90</v>
      </c>
      <c r="B24" s="13">
        <f t="shared" si="0"/>
        <v>80.298525808900877</v>
      </c>
      <c r="C24" s="13">
        <f t="shared" si="1"/>
        <v>52.151363484989346</v>
      </c>
      <c r="D24" s="2">
        <f>(1/I$3)*(H$3*B$3*E$3/G$3)^0.5*(A24/((D$3^2-A24^2)^0.5))</f>
        <v>5.0772703657823881E-8</v>
      </c>
      <c r="E24" s="13">
        <f t="shared" si="2"/>
        <v>1.6011679825531338</v>
      </c>
      <c r="F24" s="2">
        <f>(B$3/I$3)*(A24/(((B$3/E$3)*(D$3^2-A24^2))+(G$3*C$3^2/F$3))^0.5)</f>
        <v>7.8175774948413697E-8</v>
      </c>
      <c r="G24" s="13">
        <f t="shared" si="3"/>
        <v>2.4653512387731746</v>
      </c>
      <c r="H24" s="2">
        <f>I$3*((G$3)/(H$3*B$3*E$3))^0.5*((D$3^2-A24^2)^0.5-(D$3^2-J$3^2)^0.5-(D$3*LN((J$3*(D$3+(D$3^2-A24^2)^0.5))/(A24*(D$3+(D$3^2-J$3^2)^0.5)))))</f>
        <v>-3549780974.6886444</v>
      </c>
      <c r="I24" s="13">
        <f t="shared" si="4"/>
        <v>-112.56281629530201</v>
      </c>
      <c r="J24" s="2">
        <f>B$7*((A$7-A24^2)^0.5-(A$7-K$3^2)^0.5-(A$7^0.5*LN((K$3/A24)*((A$7^0.5+(A$7-A24^2)^0.5)/(A$7^0.5+(A$7-A24^2)^0.5)))))</f>
        <v>2529887431.9888272</v>
      </c>
      <c r="K24" s="13">
        <f t="shared" si="5"/>
        <v>80.222204210706096</v>
      </c>
      <c r="L24" s="2">
        <f>(B$7*((A$7-A$11^2)^0.5-(A$7-K$3^2)^0.5-(A$7^0.5*LN((K$3/A$11)*((A$7^0.5+(A$7-A$11^2)^0.5)/(A$7^0.5+(A$7-A$11^2)^0.5))))))+(I$3*((G$3)/(H$3*B$3*E$3))^0.5*((D$3^2-A24^2)^0.5-(D$3^2-A$11^2)^0.5-(D$3*LN((A$11*(D$3+(D$3^2-A24^2)^0.5))/(A24*(D$3+(D$3^2-A$11^2)^0.5))))))</f>
        <v>1446606733.3771567</v>
      </c>
      <c r="M24" s="13">
        <f t="shared" si="6"/>
        <v>45.871598597702842</v>
      </c>
    </row>
    <row r="25" spans="1:13" x14ac:dyDescent="0.25">
      <c r="A25">
        <f t="shared" si="7"/>
        <v>100</v>
      </c>
      <c r="B25" s="13">
        <f t="shared" si="0"/>
        <v>80.221582402150631</v>
      </c>
      <c r="C25" s="13">
        <f t="shared" si="1"/>
        <v>52.148475244436774</v>
      </c>
      <c r="D25" s="2">
        <f>(1/I$3)*(H$3*B$3*E$3/G$3)^0.5*(A25/((D$3^2-A25^2)^0.5))</f>
        <v>5.6468223983493735E-8</v>
      </c>
      <c r="E25" s="13">
        <f t="shared" si="2"/>
        <v>1.7807819115434584</v>
      </c>
      <c r="F25" s="2">
        <f>(B$3/I$3)*(A25/(((B$3/E$3)*(D$3^2-A25^2))+(G$3*C$3^2/F$3))^0.5)</f>
        <v>8.6866783010653808E-8</v>
      </c>
      <c r="G25" s="13">
        <f t="shared" si="3"/>
        <v>2.7394308690239786</v>
      </c>
      <c r="H25" s="2">
        <f>I$3*((G$3)/(H$3*B$3*E$3))^0.5*((D$3^2-A25^2)^0.5-(D$3^2-J$3^2)^0.5-(D$3*LN((J$3*(D$3+(D$3^2-A25^2)^0.5))/(A25*(D$3+(D$3^2-J$3^2)^0.5)))))</f>
        <v>-3363104615.7778821</v>
      </c>
      <c r="I25" s="13">
        <f t="shared" si="4"/>
        <v>-106.64334778595517</v>
      </c>
      <c r="J25" s="2">
        <f>B$7*((A$7-A25^2)^0.5-(A$7-K$3^2)^0.5-(A$7^0.5*LN((K$3/A25)*((A$7^0.5+(A$7-A25^2)^0.5)/(A$7^0.5+(A$7-A25^2)^0.5)))))</f>
        <v>2651148788.7423224</v>
      </c>
      <c r="K25" s="13">
        <f t="shared" si="5"/>
        <v>84.067376609028486</v>
      </c>
      <c r="L25" s="2">
        <f>(B$7*((A$7-A$11^2)^0.5-(A$7-K$3^2)^0.5-(A$7^0.5*LN((K$3/A$11)*((A$7^0.5+(A$7-A$11^2)^0.5)/(A$7^0.5+(A$7-A$11^2)^0.5))))))+(I$3*((G$3)/(H$3*B$3*E$3))^0.5*((D$3^2-A25^2)^0.5-(D$3^2-A$11^2)^0.5-(D$3*LN((A$11*(D$3+(D$3^2-A25^2)^0.5))/(A25*(D$3+(D$3^2-A$11^2)^0.5))))))</f>
        <v>1633283092.2879181</v>
      </c>
      <c r="M25" s="13">
        <f t="shared" si="6"/>
        <v>51.791067107049663</v>
      </c>
    </row>
    <row r="26" spans="1:13" x14ac:dyDescent="0.25">
      <c r="A26">
        <f t="shared" si="7"/>
        <v>110</v>
      </c>
      <c r="B26" s="13">
        <f t="shared" si="0"/>
        <v>80.136453737709374</v>
      </c>
      <c r="C26" s="13">
        <f t="shared" si="1"/>
        <v>52.145282792442551</v>
      </c>
      <c r="D26" s="2">
        <f>(1/I$3)*(H$3*B$3*E$3/G$3)^0.5*(A26/((D$3^2-A26^2)^0.5))</f>
        <v>6.2181030970548518E-8</v>
      </c>
      <c r="E26" s="13">
        <f t="shared" si="2"/>
        <v>1.9609409926872181</v>
      </c>
      <c r="F26" s="2">
        <f>(B$3/I$3)*(A26/(((B$3/E$3)*(D$3^2-A26^2))+(G$3*C$3^2/F$3))^0.5)</f>
        <v>9.5559311310449346E-8</v>
      </c>
      <c r="G26" s="13">
        <f t="shared" si="3"/>
        <v>3.0135584414863308</v>
      </c>
      <c r="H26" s="2">
        <f>I$3*((G$3)/(H$3*B$3*E$3))^0.5*((D$3^2-A26^2)^0.5-(D$3^2-J$3^2)^0.5-(D$3*LN((J$3*(D$3+(D$3^2-A26^2)^0.5))/(A26*(D$3+(D$3^2-J$3^2)^0.5)))))</f>
        <v>-3194405801.5486898</v>
      </c>
      <c r="I26" s="13">
        <f t="shared" si="4"/>
        <v>-101.29394347883974</v>
      </c>
      <c r="J26" s="2">
        <f>B$7*((A$7-A26^2)^0.5-(A$7-K$3^2)^0.5-(A$7^0.5*LN((K$3/A26)*((A$7^0.5+(A$7-A26^2)^0.5)/(A$7^0.5+(A$7-A26^2)^0.5)))))</f>
        <v>2760830231.5255847</v>
      </c>
      <c r="K26" s="13">
        <f t="shared" si="5"/>
        <v>87.545352344164911</v>
      </c>
      <c r="L26" s="2">
        <f>(B$7*((A$7-A$11^2)^0.5-(A$7-K$3^2)^0.5-(A$7^0.5*LN((K$3/A$11)*((A$7^0.5+(A$7-A$11^2)^0.5)/(A$7^0.5+(A$7-A$11^2)^0.5))))))+(I$3*((G$3)/(H$3*B$3*E$3))^0.5*((D$3^2-A26^2)^0.5-(D$3^2-A$11^2)^0.5-(D$3*LN((A$11*(D$3+(D$3^2-A26^2)^0.5))/(A26*(D$3+(D$3^2-A$11^2)^0.5))))))</f>
        <v>1801981906.5171103</v>
      </c>
      <c r="M26" s="13">
        <f t="shared" si="6"/>
        <v>57.140471414165091</v>
      </c>
    </row>
    <row r="27" spans="1:13" x14ac:dyDescent="0.25">
      <c r="A27">
        <f t="shared" si="7"/>
        <v>120</v>
      </c>
      <c r="B27" s="13">
        <f t="shared" si="0"/>
        <v>80.043113699653688</v>
      </c>
      <c r="C27" s="13">
        <f t="shared" si="1"/>
        <v>52.141786073129403</v>
      </c>
      <c r="D27" s="2">
        <f>(1/I$3)*(H$3*B$3*E$3/G$3)^0.5*(A27/((D$3^2-A27^2)^0.5))</f>
        <v>6.7912954516878668E-8</v>
      </c>
      <c r="E27" s="13">
        <f t="shared" si="2"/>
        <v>2.1417029336442859</v>
      </c>
      <c r="F27" s="2">
        <f>(B$3/I$3)*(A27/(((B$3/E$3)*(D$3^2-A27^2))+(G$3*C$3^2/F$3))^0.5)</f>
        <v>1.0425351238352159E-7</v>
      </c>
      <c r="G27" s="13">
        <f t="shared" si="3"/>
        <v>3.2877387665267368</v>
      </c>
      <c r="H27" s="2">
        <f>I$3*((G$3)/(H$3*B$3*E$3))^0.5*((D$3^2-A27^2)^0.5-(D$3^2-J$3^2)^0.5-(D$3*LN((J$3*(D$3+(D$3^2-A27^2)^0.5))/(A27*(D$3+(D$3^2-J$3^2)^0.5)))))</f>
        <v>-3040567245.5313711</v>
      </c>
      <c r="I27" s="13">
        <f t="shared" si="4"/>
        <v>-96.415754868447834</v>
      </c>
      <c r="J27" s="2">
        <f>B$7*((A$7-A27^2)^0.5-(A$7-K$3^2)^0.5-(A$7^0.5*LN((K$3/A27)*((A$7^0.5+(A$7-A27^2)^0.5)/(A$7^0.5+(A$7-A27^2)^0.5)))))</f>
        <v>2860948690.651576</v>
      </c>
      <c r="K27" s="13">
        <f t="shared" si="5"/>
        <v>90.720087856785142</v>
      </c>
      <c r="L27" s="2">
        <f>(B$7*((A$7-A$11^2)^0.5-(A$7-K$3^2)^0.5-(A$7^0.5*LN((K$3/A$11)*((A$7^0.5+(A$7-A$11^2)^0.5)/(A$7^0.5+(A$7-A$11^2)^0.5))))))+(I$3*((G$3)/(H$3*B$3*E$3))^0.5*((D$3^2-A27^2)^0.5-(D$3^2-A$11^2)^0.5-(D$3*LN((A$11*(D$3+(D$3^2-A27^2)^0.5))/(A27*(D$3+(D$3^2-A$11^2)^0.5))))))</f>
        <v>1955820462.53443</v>
      </c>
      <c r="M27" s="13">
        <f t="shared" si="6"/>
        <v>62.018660024557015</v>
      </c>
    </row>
    <row r="28" spans="1:13" x14ac:dyDescent="0.25">
      <c r="A28">
        <f t="shared" si="7"/>
        <v>130</v>
      </c>
      <c r="B28" s="13">
        <f t="shared" si="0"/>
        <v>79.941533525095764</v>
      </c>
      <c r="C28" s="13">
        <f t="shared" si="1"/>
        <v>52.137985025278788</v>
      </c>
      <c r="D28" s="2">
        <f>(1/I$3)*(H$3*B$3*E$3/G$3)^0.5*(A28/((D$3^2-A28^2)^0.5))</f>
        <v>7.3665854390505567E-8</v>
      </c>
      <c r="E28" s="13">
        <f t="shared" si="2"/>
        <v>2.3231263840589835</v>
      </c>
      <c r="F28" s="2">
        <f>(B$3/I$3)*(A28/(((B$3/E$3)*(D$3^2-A28^2))+(G$3*C$3^2/F$3))^0.5)</f>
        <v>1.1294953891214239E-7</v>
      </c>
      <c r="G28" s="13">
        <f t="shared" si="3"/>
        <v>3.5619766591333222</v>
      </c>
      <c r="H28" s="2">
        <f>I$3*((G$3)/(H$3*B$3*E$3))^0.5*((D$3^2-A28^2)^0.5-(D$3^2-J$3^2)^0.5-(D$3*LN((J$3*(D$3+(D$3^2-A28^2)^0.5))/(A28*(D$3+(D$3^2-J$3^2)^0.5)))))</f>
        <v>-2899221694.5510049</v>
      </c>
      <c r="I28" s="13">
        <f t="shared" si="4"/>
        <v>-91.933716849029835</v>
      </c>
      <c r="J28" s="2">
        <f>B$7*((A$7-A28^2)^0.5-(A$7-K$3^2)^0.5-(A$7^0.5*LN((K$3/A28)*((A$7^0.5+(A$7-A28^2)^0.5)/(A$7^0.5+(A$7-A28^2)^0.5)))))</f>
        <v>2953035844.819962</v>
      </c>
      <c r="K28" s="13">
        <f t="shared" si="5"/>
        <v>93.640152359841508</v>
      </c>
      <c r="L28" s="2">
        <f>(B$7*((A$7-A$11^2)^0.5-(A$7-K$3^2)^0.5-(A$7^0.5*LN((K$3/A$11)*((A$7^0.5+(A$7-A$11^2)^0.5)/(A$7^0.5+(A$7-A$11^2)^0.5))))))+(I$3*((G$3)/(H$3*B$3*E$3))^0.5*((D$3^2-A28^2)^0.5-(D$3^2-A$11^2)^0.5-(D$3*LN((A$11*(D$3+(D$3^2-A28^2)^0.5))/(A28*(D$3+(D$3^2-A$11^2)^0.5))))))</f>
        <v>2097166013.5147958</v>
      </c>
      <c r="M28" s="13">
        <f t="shared" si="6"/>
        <v>66.500698043975007</v>
      </c>
    </row>
    <row r="29" spans="1:13" x14ac:dyDescent="0.25">
      <c r="A29">
        <f t="shared" si="7"/>
        <v>140</v>
      </c>
      <c r="B29" s="13">
        <f t="shared" si="0"/>
        <v>79.831681759067266</v>
      </c>
      <c r="C29" s="13">
        <f t="shared" si="1"/>
        <v>52.133879582325484</v>
      </c>
      <c r="D29" s="2">
        <f>(1/I$3)*(H$3*B$3*E$3/G$3)^0.5*(A29/((D$3^2-A29^2)^0.5))</f>
        <v>7.9441623388230815E-8</v>
      </c>
      <c r="E29" s="13">
        <f t="shared" si="2"/>
        <v>2.5052710351712473</v>
      </c>
      <c r="F29" s="2">
        <f>(B$3/I$3)*(A29/(((B$3/E$3)*(D$3^2-A29^2))+(G$3*C$3^2/F$3))^0.5)</f>
        <v>1.216475437385822E-7</v>
      </c>
      <c r="G29" s="13">
        <f t="shared" si="3"/>
        <v>3.8362769393399283</v>
      </c>
      <c r="H29" s="2">
        <f>I$3*((G$3)/(H$3*B$3*E$3))^0.5*((D$3^2-A29^2)^0.5-(D$3^2-J$3^2)^0.5-(D$3*LN((J$3*(D$3+(D$3^2-A29^2)^0.5))/(A29*(D$3+(D$3^2-J$3^2)^0.5)))))</f>
        <v>-2768529094.5904174</v>
      </c>
      <c r="I29" s="13">
        <f t="shared" si="4"/>
        <v>-87.789481690462239</v>
      </c>
      <c r="J29" s="2">
        <f>B$7*((A$7-A29^2)^0.5-(A$7-K$3^2)^0.5-(A$7^0.5*LN((K$3/A29)*((A$7^0.5+(A$7-A29^2)^0.5)/(A$7^0.5+(A$7-A29^2)^0.5)))))</f>
        <v>3038282291.6790285</v>
      </c>
      <c r="K29" s="13">
        <f t="shared" si="5"/>
        <v>96.343299457097558</v>
      </c>
      <c r="L29" s="2">
        <f>(B$7*((A$7-A$11^2)^0.5-(A$7-K$3^2)^0.5-(A$7^0.5*LN((K$3/A$11)*((A$7^0.5+(A$7-A$11^2)^0.5)/(A$7^0.5+(A$7-A$11^2)^0.5))))))+(I$3*((G$3)/(H$3*B$3*E$3))^0.5*((D$3^2-A29^2)^0.5-(D$3^2-A$11^2)^0.5-(D$3*LN((A$11*(D$3+(D$3^2-A29^2)^0.5))/(A29*(D$3+(D$3^2-A$11^2)^0.5))))))</f>
        <v>2227858613.4753838</v>
      </c>
      <c r="M29" s="13">
        <f t="shared" si="6"/>
        <v>70.644933202542617</v>
      </c>
    </row>
    <row r="30" spans="1:13" x14ac:dyDescent="0.25">
      <c r="A30">
        <f t="shared" si="7"/>
        <v>150</v>
      </c>
      <c r="B30" s="13">
        <f t="shared" si="0"/>
        <v>79.713524204783766</v>
      </c>
      <c r="C30" s="13">
        <f t="shared" si="1"/>
        <v>52.129469672351831</v>
      </c>
      <c r="D30" s="2">
        <f>(1/I$3)*(H$3*B$3*E$3/G$3)^0.5*(A30/((D$3^2-A30^2)^0.5))</f>
        <v>8.5242190617945784E-8</v>
      </c>
      <c r="E30" s="13">
        <f t="shared" si="2"/>
        <v>2.688197723327538</v>
      </c>
      <c r="F30" s="2">
        <f>(B$3/I$3)*(A30/(((B$3/E$3)*(D$3^2-A30^2))+(G$3*C$3^2/F$3))^0.5)</f>
        <v>1.3034767987859056E-7</v>
      </c>
      <c r="G30" s="13">
        <f t="shared" si="3"/>
        <v>4.1106444326512319</v>
      </c>
      <c r="H30" s="2">
        <f>I$3*((G$3)/(H$3*B$3*E$3))^0.5*((D$3^2-A30^2)^0.5-(D$3^2-J$3^2)^0.5-(D$3*LN((J$3*(D$3+(D$3^2-A30^2)^0.5))/(A30*(D$3+(D$3^2-J$3^2)^0.5)))))</f>
        <v>-2647030821.6244569</v>
      </c>
      <c r="I30" s="13">
        <f t="shared" si="4"/>
        <v>-83.936796728324993</v>
      </c>
      <c r="J30" s="2">
        <f>B$7*((A$7-A30^2)^0.5-(A$7-K$3^2)^0.5-(A$7^0.5*LN((K$3/A30)*((A$7^0.5+(A$7-A30^2)^0.5)/(A$7^0.5+(A$7-A30^2)^0.5)))))</f>
        <v>3117631858.4785814</v>
      </c>
      <c r="K30" s="13">
        <f t="shared" si="5"/>
        <v>98.859457714313208</v>
      </c>
      <c r="L30" s="2">
        <f>(B$7*((A$7-A$11^2)^0.5-(A$7-K$3^2)^0.5-(A$7^0.5*LN((K$3/A$11)*((A$7^0.5+(A$7-A$11^2)^0.5)/(A$7^0.5+(A$7-A$11^2)^0.5))))))+(I$3*((G$3)/(H$3*B$3*E$3))^0.5*((D$3^2-A30^2)^0.5-(D$3^2-A$11^2)^0.5-(D$3*LN((A$11*(D$3+(D$3^2-A30^2)^0.5))/(A30*(D$3+(D$3^2-A$11^2)^0.5))))))</f>
        <v>2349356886.4413438</v>
      </c>
      <c r="M30" s="13">
        <f t="shared" si="6"/>
        <v>74.497618164679849</v>
      </c>
    </row>
    <row r="31" spans="1:13" x14ac:dyDescent="0.25">
      <c r="A31">
        <f t="shared" si="7"/>
        <v>160</v>
      </c>
      <c r="B31" s="13">
        <f t="shared" si="0"/>
        <v>79.587023869101699</v>
      </c>
      <c r="C31" s="13">
        <f t="shared" si="1"/>
        <v>52.124755218081368</v>
      </c>
      <c r="D31" s="2">
        <f>(1/I$3)*(H$3*B$3*E$3/G$3)^0.5*(A31/((D$3^2-A31^2)^0.5))</f>
        <v>9.1069524918443371E-8</v>
      </c>
      <c r="E31" s="13">
        <f t="shared" si="2"/>
        <v>2.8719685378280304</v>
      </c>
      <c r="F31" s="2">
        <f>(B$3/I$3)*(A31/(((B$3/E$3)*(D$3^2-A31^2))+(G$3*C$3^2/F$3))^0.5)</f>
        <v>1.3905010053491225E-7</v>
      </c>
      <c r="G31" s="13">
        <f t="shared" si="3"/>
        <v>4.385083970468993</v>
      </c>
      <c r="H31" s="2">
        <f>I$3*((G$3)/(H$3*B$3*E$3))^0.5*((D$3^2-A31^2)^0.5-(D$3^2-J$3^2)^0.5-(D$3*LN((J$3*(D$3+(D$3^2-A31^2)^0.5))/(A31*(D$3+(D$3^2-J$3^2)^0.5)))))</f>
        <v>-2533551053.6468182</v>
      </c>
      <c r="I31" s="13">
        <f t="shared" si="4"/>
        <v>-80.338376891388194</v>
      </c>
      <c r="J31" s="2">
        <f>B$7*((A$7-A31^2)^0.5-(A$7-K$3^2)^0.5-(A$7^0.5*LN((K$3/A31)*((A$7^0.5+(A$7-A31^2)^0.5)/(A$7^0.5+(A$7-A31^2)^0.5)))))</f>
        <v>3191845413.0652585</v>
      </c>
      <c r="K31" s="13">
        <f t="shared" si="5"/>
        <v>101.21275409263249</v>
      </c>
      <c r="L31" s="2">
        <f>(B$7*((A$7-A$11^2)^0.5-(A$7-K$3^2)^0.5-(A$7^0.5*LN((K$3/A$11)*((A$7^0.5+(A$7-A$11^2)^0.5)/(A$7^0.5+(A$7-A$11^2)^0.5))))))+(I$3*((G$3)/(H$3*B$3*E$3))^0.5*((D$3^2-A31^2)^0.5-(D$3^2-A$11^2)^0.5-(D$3*LN((A$11*(D$3+(D$3^2-A31^2)^0.5))/(A31*(D$3+(D$3^2-A$11^2)^0.5))))))</f>
        <v>2462836654.418983</v>
      </c>
      <c r="M31" s="13">
        <f t="shared" si="6"/>
        <v>78.096038001616662</v>
      </c>
    </row>
    <row r="32" spans="1:13" x14ac:dyDescent="0.25">
      <c r="A32">
        <f t="shared" si="7"/>
        <v>170</v>
      </c>
      <c r="B32" s="13">
        <f t="shared" si="0"/>
        <v>79.452140902960863</v>
      </c>
      <c r="C32" s="13">
        <f t="shared" si="1"/>
        <v>52.119736136872078</v>
      </c>
      <c r="D32" s="2">
        <f>(1/I$3)*(H$3*B$3*E$3/G$3)^0.5*(A32/((D$3^2-A32^2)^0.5))</f>
        <v>9.6925638431530491E-8</v>
      </c>
      <c r="E32" s="13">
        <f t="shared" si="2"/>
        <v>3.0566469335767459</v>
      </c>
      <c r="F32" s="2">
        <f>(B$3/I$3)*(A32/(((B$3/E$3)*(D$3^2-A32^2))+(G$3*C$3^2/F$3))^0.5)</f>
        <v>1.4775495911084183E-7</v>
      </c>
      <c r="G32" s="13">
        <f t="shared" si="3"/>
        <v>4.6596003905195076</v>
      </c>
      <c r="H32" s="2">
        <f>I$3*((G$3)/(H$3*B$3*E$3))^0.5*((D$3^2-A32^2)^0.5-(D$3^2-J$3^2)^0.5-(D$3*LN((J$3*(D$3+(D$3^2-A32^2)^0.5))/(A32*(D$3+(D$3^2-J$3^2)^0.5)))))</f>
        <v>-2427128095.742558</v>
      </c>
      <c r="I32" s="13">
        <f t="shared" si="4"/>
        <v>-76.963727033947166</v>
      </c>
      <c r="J32" s="2">
        <f>B$7*((A$7-A32^2)^0.5-(A$7-K$3^2)^0.5-(A$7^0.5*LN((K$3/A32)*((A$7^0.5+(A$7-A32^2)^0.5)/(A$7^0.5+(A$7-A32^2)^0.5)))))</f>
        <v>3261545295.7025008</v>
      </c>
      <c r="K32" s="13">
        <f t="shared" si="5"/>
        <v>103.42292287235226</v>
      </c>
      <c r="L32" s="2">
        <f>(B$7*((A$7-A$11^2)^0.5-(A$7-K$3^2)^0.5-(A$7^0.5*LN((K$3/A$11)*((A$7^0.5+(A$7-A$11^2)^0.5)/(A$7^0.5+(A$7-A$11^2)^0.5))))))+(I$3*((G$3)/(H$3*B$3*E$3))^0.5*((D$3^2-A32^2)^0.5-(D$3^2-A$11^2)^0.5-(D$3*LN((A$11*(D$3+(D$3^2-A32^2)^0.5))/(A32*(D$3+(D$3^2-A$11^2)^0.5))))))</f>
        <v>2569259612.3232431</v>
      </c>
      <c r="M32" s="13">
        <f t="shared" si="6"/>
        <v>81.470687859057691</v>
      </c>
    </row>
    <row r="33" spans="1:13" x14ac:dyDescent="0.25">
      <c r="A33">
        <f t="shared" si="7"/>
        <v>180</v>
      </c>
      <c r="B33" s="13">
        <f t="shared" si="0"/>
        <v>79.308832536581932</v>
      </c>
      <c r="C33" s="13">
        <f t="shared" si="1"/>
        <v>52.114412340709102</v>
      </c>
      <c r="D33" s="2">
        <f>(1/I$3)*(H$3*B$3*E$3/G$3)^0.5*(A33/((D$3^2-A33^2)^0.5))</f>
        <v>1.0281259034231541E-7</v>
      </c>
      <c r="E33" s="13">
        <f t="shared" si="2"/>
        <v>3.2422978490352592</v>
      </c>
      <c r="F33" s="2">
        <f>(B$3/I$3)*(A33/(((B$3/E$3)*(D$3^2-A33^2))+(G$3*C$3^2/F$3))^0.5)</f>
        <v>1.5646240922381945E-7</v>
      </c>
      <c r="G33" s="13">
        <f t="shared" si="3"/>
        <v>4.93419853728237</v>
      </c>
      <c r="H33" s="2">
        <f>I$3*((G$3)/(H$3*B$3*E$3))^0.5*((D$3^2-A33^2)^0.5-(D$3^2-J$3^2)^0.5-(D$3*LN((J$3*(D$3+(D$3^2-A33^2)^0.5))/(A33*(D$3+(D$3^2-J$3^2)^0.5)))))</f>
        <v>-2326965364.5301905</v>
      </c>
      <c r="I33" s="13">
        <f t="shared" si="4"/>
        <v>-73.787587662677268</v>
      </c>
      <c r="J33" s="2">
        <f>B$7*((A$7-A33^2)^0.5-(A$7-K$3^2)^0.5-(A$7^0.5*LN((K$3/A33)*((A$7^0.5+(A$7-A33^2)^0.5)/(A$7^0.5+(A$7-A33^2)^0.5)))))</f>
        <v>3327247031.5747991</v>
      </c>
      <c r="K33" s="13">
        <f t="shared" si="5"/>
        <v>105.50631124983508</v>
      </c>
      <c r="L33" s="2">
        <f>(B$7*((A$7-A$11^2)^0.5-(A$7-K$3^2)^0.5-(A$7^0.5*LN((K$3/A$11)*((A$7^0.5+(A$7-A$11^2)^0.5)/(A$7^0.5+(A$7-A$11^2)^0.5))))))+(I$3*((G$3)/(H$3*B$3*E$3))^0.5*((D$3^2-A33^2)^0.5-(D$3^2-A$11^2)^0.5-(D$3*LN((A$11*(D$3+(D$3^2-A33^2)^0.5))/(A33*(D$3+(D$3^2-A$11^2)^0.5))))))</f>
        <v>2669422343.5356102</v>
      </c>
      <c r="M33" s="13">
        <f t="shared" si="6"/>
        <v>84.646827230327574</v>
      </c>
    </row>
    <row r="34" spans="1:13" x14ac:dyDescent="0.25">
      <c r="A34">
        <f t="shared" si="7"/>
        <v>190</v>
      </c>
      <c r="B34" s="13">
        <f t="shared" si="0"/>
        <v>79.157053009165978</v>
      </c>
      <c r="C34" s="13">
        <f t="shared" si="1"/>
        <v>52.10878373619704</v>
      </c>
      <c r="D34" s="2">
        <f>(1/I$3)*(H$3*B$3*E$3/G$3)^0.5*(A34/((D$3^2-A34^2)^0.5))</f>
        <v>1.0873249080475178E-7</v>
      </c>
      <c r="E34" s="13">
        <f t="shared" si="2"/>
        <v>3.4289878300186523</v>
      </c>
      <c r="F34" s="2">
        <f>(B$3/I$3)*(A34/(((B$3/E$3)*(D$3^2-A34^2))+(G$3*C$3^2/F$3))^0.5)</f>
        <v>1.6517260471907021E-7</v>
      </c>
      <c r="G34" s="13">
        <f t="shared" si="3"/>
        <v>5.2088832624205983</v>
      </c>
      <c r="H34" s="2">
        <f>I$3*((G$3)/(H$3*B$3*E$3))^0.5*((D$3^2-A34^2)^0.5-(D$3^2-J$3^2)^0.5-(D$3*LN((J$3*(D$3+(D$3^2-A34^2)^0.5))/(A34*(D$3+(D$3^2-J$3^2)^0.5)))))</f>
        <v>-2232395642.7774959</v>
      </c>
      <c r="I34" s="13">
        <f t="shared" si="4"/>
        <v>-70.788801457936827</v>
      </c>
      <c r="J34" s="2">
        <f>B$7*((A$7-A34^2)^0.5-(A$7-K$3^2)^0.5-(A$7^0.5*LN((K$3/A34)*((A$7^0.5+(A$7-A34^2)^0.5)/(A$7^0.5+(A$7-A34^2)^0.5)))))</f>
        <v>3389382457.6937757</v>
      </c>
      <c r="K34" s="13">
        <f t="shared" si="5"/>
        <v>107.47661268689041</v>
      </c>
      <c r="L34" s="2">
        <f>(B$7*((A$7-A$11^2)^0.5-(A$7-K$3^2)^0.5-(A$7^0.5*LN((K$3/A$11)*((A$7^0.5+(A$7-A$11^2)^0.5)/(A$7^0.5+(A$7-A$11^2)^0.5))))))+(I$3*((G$3)/(H$3*B$3*E$3))^0.5*((D$3^2-A34^2)^0.5-(D$3^2-A$11^2)^0.5-(D$3*LN((A$11*(D$3+(D$3^2-A34^2)^0.5))/(A34*(D$3+(D$3^2-A$11^2)^0.5))))))</f>
        <v>2763992065.2883043</v>
      </c>
      <c r="M34" s="13">
        <f t="shared" si="6"/>
        <v>87.645613435068</v>
      </c>
    </row>
    <row r="35" spans="1:13" x14ac:dyDescent="0.25">
      <c r="A35">
        <f t="shared" si="7"/>
        <v>200</v>
      </c>
      <c r="B35" s="13">
        <f t="shared" si="0"/>
        <v>78.996753492816978</v>
      </c>
      <c r="C35" s="13">
        <f t="shared" si="1"/>
        <v>52.10285022455173</v>
      </c>
      <c r="D35" s="2">
        <f>(1/I$3)*(H$3*B$3*E$3/G$3)^0.5*(A35/((D$3^2-A35^2)^0.5))</f>
        <v>1.1468750507087213E-7</v>
      </c>
      <c r="E35" s="13">
        <f t="shared" si="2"/>
        <v>3.6167851599150231</v>
      </c>
      <c r="F35" s="2">
        <f>(B$3/I$3)*(A35/(((B$3/E$3)*(D$3^2-A35^2))+(G$3*C$3^2/F$3))^0.5)</f>
        <v>1.738856996832908E-7</v>
      </c>
      <c r="G35" s="13">
        <f t="shared" si="3"/>
        <v>5.4836594252122586</v>
      </c>
      <c r="H35" s="2">
        <f>I$3*((G$3)/(H$3*B$3*E$3))^0.5*((D$3^2-A35^2)^0.5-(D$3^2-J$3^2)^0.5-(D$3*LN((J$3*(D$3+(D$3^2-A35^2)^0.5))/(A35*(D$3+(D$3^2-J$3^2)^0.5)))))</f>
        <v>-2142854513.5538347</v>
      </c>
      <c r="I35" s="13">
        <f t="shared" si="4"/>
        <v>-67.949470876263149</v>
      </c>
      <c r="J35" s="2">
        <f>B$7*((A$7-A35^2)^0.5-(A$7-K$3^2)^0.5-(A$7^0.5*LN((K$3/A35)*((A$7^0.5+(A$7-A35^2)^0.5)/(A$7^0.5+(A$7-A35^2)^0.5)))))</f>
        <v>3448316910.7895441</v>
      </c>
      <c r="K35" s="13">
        <f t="shared" si="5"/>
        <v>109.34541193523415</v>
      </c>
      <c r="L35" s="2">
        <f>(B$7*((A$7-A$11^2)^0.5-(A$7-K$3^2)^0.5-(A$7^0.5*LN((K$3/A$11)*((A$7^0.5+(A$7-A$11^2)^0.5)/(A$7^0.5+(A$7-A$11^2)^0.5))))))+(I$3*((G$3)/(H$3*B$3*E$3))^0.5*((D$3^2-A35^2)^0.5-(D$3^2-A$11^2)^0.5-(D$3*LN((A$11*(D$3+(D$3^2-A35^2)^0.5))/(A35*(D$3+(D$3^2-A$11^2)^0.5))))))</f>
        <v>2853533194.5119653</v>
      </c>
      <c r="M35" s="13">
        <f t="shared" si="6"/>
        <v>90.484944016741665</v>
      </c>
    </row>
    <row r="36" spans="1:13" x14ac:dyDescent="0.25">
      <c r="A36">
        <f t="shared" si="7"/>
        <v>210</v>
      </c>
      <c r="B36" s="13">
        <f t="shared" si="0"/>
        <v>78.827882010380932</v>
      </c>
      <c r="C36" s="13">
        <f t="shared" si="1"/>
        <v>52.096611701591527</v>
      </c>
      <c r="D36" s="2">
        <f>(1/I$3)*(H$3*B$3*E$3/G$3)^0.5*(A36/((D$3^2-A36^2)^0.5))</f>
        <v>1.206798578436575E-7</v>
      </c>
      <c r="E36" s="13">
        <f t="shared" si="2"/>
        <v>3.8057599969575828</v>
      </c>
      <c r="F36" s="2">
        <f>(B$3/I$3)*(A36/(((B$3/E$3)*(D$3^2-A36^2))+(G$3*C$3^2/F$3))^0.5)</f>
        <v>1.8260184845838563E-7</v>
      </c>
      <c r="G36" s="13">
        <f t="shared" si="3"/>
        <v>5.7585318929836493</v>
      </c>
      <c r="H36" s="2">
        <f>I$3*((G$3)/(H$3*B$3*E$3))^0.5*((D$3^2-A36^2)^0.5-(D$3^2-J$3^2)^0.5-(D$3*LN((J$3*(D$3+(D$3^2-A36^2)^0.5))/(A36*(D$3+(D$3^2-J$3^2)^0.5)))))</f>
        <v>-2057860282.8053045</v>
      </c>
      <c r="I36" s="13">
        <f t="shared" si="4"/>
        <v>-65.254321499407169</v>
      </c>
      <c r="J36" s="2">
        <f>B$7*((A$7-A36^2)^0.5-(A$7-K$3^2)^0.5-(A$7^0.5*LN((K$3/A36)*((A$7^0.5+(A$7-A36^2)^0.5)/(A$7^0.5+(A$7-A36^2)^0.5)))))</f>
        <v>3504362217.2993975</v>
      </c>
      <c r="K36" s="13">
        <f t="shared" si="5"/>
        <v>111.12259694632793</v>
      </c>
      <c r="L36" s="2">
        <f>(B$7*((A$7-A$11^2)^0.5-(A$7-K$3^2)^0.5-(A$7^0.5*LN((K$3/A$11)*((A$7^0.5+(A$7-A$11^2)^0.5)/(A$7^0.5+(A$7-A$11^2)^0.5))))))+(I$3*((G$3)/(H$3*B$3*E$3))^0.5*((D$3^2-A36^2)^0.5-(D$3^2-A$11^2)^0.5-(D$3*LN((A$11*(D$3+(D$3^2-A36^2)^0.5))/(A36*(D$3+(D$3^2-A$11^2)^0.5))))))</f>
        <v>2938527425.2604961</v>
      </c>
      <c r="M36" s="13">
        <f t="shared" si="6"/>
        <v>93.180093393597673</v>
      </c>
    </row>
    <row r="37" spans="1:13" x14ac:dyDescent="0.25">
      <c r="A37">
        <f t="shared" si="7"/>
        <v>220</v>
      </c>
      <c r="B37" s="13">
        <f t="shared" si="0"/>
        <v>78.650383346865183</v>
      </c>
      <c r="C37" s="13">
        <f t="shared" si="1"/>
        <v>52.090068057728161</v>
      </c>
      <c r="D37" s="2">
        <f>(1/I$3)*(H$3*B$3*E$3/G$3)^0.5*(A37/((D$3^2-A37^2)^0.5))</f>
        <v>1.2671183787518167E-7</v>
      </c>
      <c r="E37" s="13">
        <f t="shared" si="2"/>
        <v>3.9959845192317291</v>
      </c>
      <c r="F37" s="2">
        <f>(B$3/I$3)*(A37/(((B$3/E$3)*(D$3^2-A37^2))+(G$3*C$3^2/F$3))^0.5)</f>
        <v>1.9132120565525563E-7</v>
      </c>
      <c r="G37" s="13">
        <f t="shared" si="3"/>
        <v>6.0335055415441419</v>
      </c>
      <c r="H37" s="2">
        <f>I$3*((G$3)/(H$3*B$3*E$3))^0.5*((D$3^2-A37^2)^0.5-(D$3^2-J$3^2)^0.5-(D$3*LN((J$3*(D$3+(D$3^2-A37^2)^0.5))/(A37*(D$3+(D$3^2-J$3^2)^0.5)))))</f>
        <v>-1976998576.9494834</v>
      </c>
      <c r="I37" s="13">
        <f t="shared" si="4"/>
        <v>-62.690213627266722</v>
      </c>
      <c r="J37" s="2">
        <f>B$7*((A$7-A37^2)^0.5-(A$7-K$3^2)^0.5-(A$7^0.5*LN((K$3/A37)*((A$7^0.5+(A$7-A37^2)^0.5)/(A$7^0.5+(A$7-A37^2)^0.5)))))</f>
        <v>3557786658.7000046</v>
      </c>
      <c r="K37" s="13">
        <f t="shared" si="5"/>
        <v>112.81667486999</v>
      </c>
      <c r="L37" s="2">
        <f>(B$7*((A$7-A$11^2)^0.5-(A$7-K$3^2)^0.5-(A$7^0.5*LN((K$3/A$11)*((A$7^0.5+(A$7-A$11^2)^0.5)/(A$7^0.5+(A$7-A$11^2)^0.5))))))+(I$3*((G$3)/(H$3*B$3*E$3))^0.5*((D$3^2-A37^2)^0.5-(D$3^2-A$11^2)^0.5-(D$3*LN((A$11*(D$3+(D$3^2-A37^2)^0.5))/(A37*(D$3+(D$3^2-A$11^2)^0.5))))))</f>
        <v>3019389131.1163177</v>
      </c>
      <c r="M37" s="13">
        <f t="shared" si="6"/>
        <v>95.744201265738127</v>
      </c>
    </row>
    <row r="38" spans="1:13" x14ac:dyDescent="0.25">
      <c r="A38">
        <f t="shared" si="7"/>
        <v>230</v>
      </c>
      <c r="B38" s="13">
        <f t="shared" si="0"/>
        <v>78.464198954069644</v>
      </c>
      <c r="C38" s="13">
        <f t="shared" si="1"/>
        <v>52.083219177957091</v>
      </c>
      <c r="D38" s="2">
        <f>(1/I$3)*(H$3*B$3*E$3/G$3)^0.5*(A38/((D$3^2-A38^2)^0.5))</f>
        <v>1.327858028335606E-7</v>
      </c>
      <c r="E38" s="13">
        <f t="shared" si="2"/>
        <v>4.1875330781591673</v>
      </c>
      <c r="F38" s="2">
        <f>(B$3/I$3)*(A38/(((B$3/E$3)*(D$3^2-A38^2))+(G$3*C$3^2/F$3))^0.5)</f>
        <v>2.0004392616764199E-7</v>
      </c>
      <c r="G38" s="13">
        <f t="shared" si="3"/>
        <v>6.3085852556227575</v>
      </c>
      <c r="H38" s="2">
        <f>I$3*((G$3)/(H$3*B$3*E$3))^0.5*((D$3^2-A38^2)^0.5-(D$3^2-J$3^2)^0.5-(D$3*LN((J$3*(D$3+(D$3^2-A38^2)^0.5))/(A38*(D$3+(D$3^2-J$3^2)^0.5)))))</f>
        <v>-1899910367.1492515</v>
      </c>
      <c r="I38" s="13">
        <f t="shared" si="4"/>
        <v>-60.245762530100563</v>
      </c>
      <c r="J38" s="2">
        <f>B$7*((A$7-A38^2)^0.5-(A$7-K$3^2)^0.5-(A$7^0.5*LN((K$3/A38)*((A$7^0.5+(A$7-A38^2)^0.5)/(A$7^0.5+(A$7-A38^2)^0.5)))))</f>
        <v>3608822719.8419352</v>
      </c>
      <c r="K38" s="13">
        <f t="shared" si="5"/>
        <v>114.43501775247131</v>
      </c>
      <c r="L38" s="2">
        <f>(B$7*((A$7-A$11^2)^0.5-(A$7-K$3^2)^0.5-(A$7^0.5*LN((K$3/A$11)*((A$7^0.5+(A$7-A$11^2)^0.5)/(A$7^0.5+(A$7-A$11^2)^0.5))))))+(I$3*((G$3)/(H$3*B$3*E$3))^0.5*((D$3^2-A38^2)^0.5-(D$3^2-A$11^2)^0.5-(D$3*LN((A$11*(D$3+(D$3^2-A38^2)^0.5))/(A38*(D$3+(D$3^2-A$11^2)^0.5))))))</f>
        <v>3096477340.9165492</v>
      </c>
      <c r="M38" s="13">
        <f t="shared" si="6"/>
        <v>98.188652362904278</v>
      </c>
    </row>
    <row r="39" spans="1:13" x14ac:dyDescent="0.25">
      <c r="A39">
        <f t="shared" si="7"/>
        <v>240</v>
      </c>
      <c r="B39" s="13">
        <f t="shared" si="0"/>
        <v>78.269266848025779</v>
      </c>
      <c r="C39" s="13">
        <f t="shared" si="1"/>
        <v>52.076064941847314</v>
      </c>
      <c r="D39" s="2">
        <f>(1/I$3)*(H$3*B$3*E$3/G$3)^0.5*(A39/((D$3^2-A39^2)^0.5))</f>
        <v>1.3890418446435319E-7</v>
      </c>
      <c r="E39" s="13">
        <f t="shared" si="2"/>
        <v>4.3804823612678421</v>
      </c>
      <c r="F39" s="2">
        <f>(B$3/I$3)*(A39/(((B$3/E$3)*(D$3^2-A39^2))+(G$3*C$3^2/F$3))^0.5)</f>
        <v>2.087701651860294E-7</v>
      </c>
      <c r="G39" s="13">
        <f t="shared" si="3"/>
        <v>6.5837759293066229</v>
      </c>
      <c r="H39" s="2">
        <f>I$3*((G$3)/(H$3*B$3*E$3))^0.5*((D$3^2-A39^2)^0.5-(D$3^2-J$3^2)^0.5-(D$3*LN((J$3*(D$3+(D$3^2-A39^2)^0.5))/(A39*(D$3+(D$3^2-J$3^2)^0.5)))))</f>
        <v>-1826282544.3058844</v>
      </c>
      <c r="I39" s="13">
        <f t="shared" si="4"/>
        <v>-57.911039583519923</v>
      </c>
      <c r="J39" s="2">
        <f>B$7*((A$7-A39^2)^0.5-(A$7-K$3^2)^0.5-(A$7^0.5*LN((K$3/A39)*((A$7^0.5+(A$7-A39^2)^0.5)/(A$7^0.5+(A$7-A39^2)^0.5)))))</f>
        <v>3657673187.0204844</v>
      </c>
      <c r="K39" s="13">
        <f t="shared" si="5"/>
        <v>115.98405590501282</v>
      </c>
      <c r="L39" s="2">
        <f>(B$7*((A$7-A$11^2)^0.5-(A$7-K$3^2)^0.5-(A$7^0.5*LN((K$3/A$11)*((A$7^0.5+(A$7-A$11^2)^0.5)/(A$7^0.5+(A$7-A$11^2)^0.5))))))+(I$3*((G$3)/(H$3*B$3*E$3))^0.5*((D$3^2-A39^2)^0.5-(D$3^2-A$11^2)^0.5-(D$3*LN((A$11*(D$3+(D$3^2-A39^2)^0.5))/(A39*(D$3+(D$3^2-A$11^2)^0.5))))))</f>
        <v>3170105163.7599163</v>
      </c>
      <c r="M39" s="13">
        <f t="shared" si="6"/>
        <v>100.52337530948492</v>
      </c>
    </row>
    <row r="40" spans="1:13" x14ac:dyDescent="0.25">
      <c r="A40">
        <f t="shared" si="7"/>
        <v>250</v>
      </c>
      <c r="B40" s="13">
        <f t="shared" si="0"/>
        <v>78.065521498801104</v>
      </c>
      <c r="C40" s="13">
        <f t="shared" si="1"/>
        <v>52.068605223530774</v>
      </c>
      <c r="D40" s="2">
        <f>(1/I$3)*(H$3*B$3*E$3/G$3)^0.5*(A40/((D$3^2-A40^2)^0.5))</f>
        <v>1.4506949407442665E-7</v>
      </c>
      <c r="E40" s="13">
        <f t="shared" si="2"/>
        <v>4.574911565131119</v>
      </c>
      <c r="F40" s="2">
        <f>(B$3/I$3)*(A40/(((B$3/E$3)*(D$3^2-A40^2))+(G$3*C$3^2/F$3))^0.5)</f>
        <v>2.1750007821160932E-7</v>
      </c>
      <c r="G40" s="13">
        <f t="shared" si="3"/>
        <v>6.8590824664813113</v>
      </c>
      <c r="H40" s="2">
        <f>I$3*((G$3)/(H$3*B$3*E$3))^0.5*((D$3^2-A40^2)^0.5-(D$3^2-J$3^2)^0.5-(D$3*LN((J$3*(D$3+(D$3^2-A40^2)^0.5))/(A40*(D$3+(D$3^2-J$3^2)^0.5)))))</f>
        <v>-1755840419.4143579</v>
      </c>
      <c r="I40" s="13">
        <f t="shared" si="4"/>
        <v>-55.677334456315258</v>
      </c>
      <c r="J40" s="2">
        <f>B$7*((A$7-A40^2)^0.5-(A$7-K$3^2)^0.5-(A$7^0.5*LN((K$3/A40)*((A$7^0.5+(A$7-A40^2)^0.5)/(A$7^0.5+(A$7-A40^2)^0.5)))))</f>
        <v>3704516000.3804564</v>
      </c>
      <c r="K40" s="13">
        <f t="shared" si="5"/>
        <v>117.46943177259185</v>
      </c>
      <c r="L40" s="2">
        <f>(B$7*((A$7-A$11^2)^0.5-(A$7-K$3^2)^0.5-(A$7^0.5*LN((K$3/A$11)*((A$7^0.5+(A$7-A$11^2)^0.5)/(A$7^0.5+(A$7-A$11^2)^0.5))))))+(I$3*((G$3)/(H$3*B$3*E$3))^0.5*((D$3^2-A40^2)^0.5-(D$3^2-A$11^2)^0.5-(D$3*LN((A$11*(D$3+(D$3^2-A40^2)^0.5))/(A40*(D$3+(D$3^2-A$11^2)^0.5))))))</f>
        <v>3240547288.6514435</v>
      </c>
      <c r="M40" s="13">
        <f t="shared" si="6"/>
        <v>102.75708043668961</v>
      </c>
    </row>
    <row r="41" spans="1:13" x14ac:dyDescent="0.25">
      <c r="A41">
        <f t="shared" si="7"/>
        <v>260</v>
      </c>
      <c r="B41" s="13">
        <f t="shared" si="0"/>
        <v>77.852893712184851</v>
      </c>
      <c r="C41" s="13">
        <f t="shared" si="1"/>
        <v>52.060839891691245</v>
      </c>
      <c r="D41" s="2">
        <f>(1/I$3)*(H$3*B$3*E$3/G$3)^0.5*(A41/((D$3^2-A41^2)^0.5))</f>
        <v>1.5128432836894629E-7</v>
      </c>
      <c r="E41" s="13">
        <f t="shared" si="2"/>
        <v>4.7709025794430904</v>
      </c>
      <c r="F41" s="2">
        <f>(B$3/I$3)*(A41/(((B$3/E$3)*(D$3^2-A41^2))+(G$3*C$3^2/F$3))^0.5)</f>
        <v>2.2623382107030834E-7</v>
      </c>
      <c r="G41" s="13">
        <f t="shared" si="3"/>
        <v>7.1345097812732448</v>
      </c>
      <c r="H41" s="2">
        <f>I$3*((G$3)/(H$3*B$3*E$3))^0.5*((D$3^2-A41^2)^0.5-(D$3^2-J$3^2)^0.5-(D$3*LN((J$3*(D$3+(D$3^2-A41^2)^0.5))/(A41*(D$3+(D$3^2-J$3^2)^0.5)))))</f>
        <v>-1688341695.7970092</v>
      </c>
      <c r="I41" s="13">
        <f t="shared" si="4"/>
        <v>-53.536963971239508</v>
      </c>
      <c r="J41" s="2">
        <f>B$7*((A$7-A41^2)^0.5-(A$7-K$3^2)^0.5-(A$7^0.5*LN((K$3/A41)*((A$7^0.5+(A$7-A41^2)^0.5)/(A$7^0.5+(A$7-A41^2)^0.5)))))</f>
        <v>3749508154.0531769</v>
      </c>
      <c r="K41" s="13">
        <f t="shared" si="5"/>
        <v>118.89612360645538</v>
      </c>
      <c r="L41" s="2">
        <f>(B$7*((A$7-A$11^2)^0.5-(A$7-K$3^2)^0.5-(A$7^0.5*LN((K$3/A$11)*((A$7^0.5+(A$7-A$11^2)^0.5)/(A$7^0.5+(A$7-A$11^2)^0.5))))))+(I$3*((G$3)/(H$3*B$3*E$3))^0.5*((D$3^2-A41^2)^0.5-(D$3^2-A$11^2)^0.5-(D$3*LN((A$11*(D$3+(D$3^2-A41^2)^0.5))/(A41*(D$3+(D$3^2-A$11^2)^0.5))))))</f>
        <v>3308046012.2687912</v>
      </c>
      <c r="M41" s="13">
        <f t="shared" si="6"/>
        <v>104.89745092176533</v>
      </c>
    </row>
    <row r="42" spans="1:13" x14ac:dyDescent="0.25">
      <c r="A42">
        <f t="shared" si="7"/>
        <v>270</v>
      </c>
      <c r="B42" s="13">
        <f t="shared" si="0"/>
        <v>77.631310502724276</v>
      </c>
      <c r="C42" s="13">
        <f t="shared" si="1"/>
        <v>52.052768809552688</v>
      </c>
      <c r="D42" s="2">
        <f>(1/I$3)*(H$3*B$3*E$3/G$3)^0.5*(A42/((D$3^2-A42^2)^0.5))</f>
        <v>1.5755137567511662E-7</v>
      </c>
      <c r="E42" s="13">
        <f t="shared" si="2"/>
        <v>4.968540183290477</v>
      </c>
      <c r="F42" s="2">
        <f>(B$3/I$3)*(A42/(((B$3/E$3)*(D$3^2-A42^2))+(G$3*C$3^2/F$3))^0.5)</f>
        <v>2.3497154992688364E-7</v>
      </c>
      <c r="G42" s="13">
        <f t="shared" si="3"/>
        <v>7.4100627984942022</v>
      </c>
      <c r="H42" s="2">
        <f>I$3*((G$3)/(H$3*B$3*E$3))^0.5*((D$3^2-A42^2)^0.5-(D$3^2-J$3^2)^0.5-(D$3*LN((J$3*(D$3+(D$3^2-A42^2)^0.5))/(A42*(D$3+(D$3^2-J$3^2)^0.5)))))</f>
        <v>-1623571579.6526296</v>
      </c>
      <c r="I42" s="13">
        <f t="shared" si="4"/>
        <v>-51.483117061536959</v>
      </c>
      <c r="J42" s="2">
        <f>B$7*((A$7-A42^2)^0.5-(A$7-K$3^2)^0.5-(A$7^0.5*LN((K$3/A42)*((A$7^0.5+(A$7-A42^2)^0.5)/(A$7^0.5+(A$7-A42^2)^0.5)))))</f>
        <v>3792788859.8369622</v>
      </c>
      <c r="K42" s="13">
        <f t="shared" si="5"/>
        <v>120.26854578376972</v>
      </c>
      <c r="L42" s="2">
        <f>(B$7*((A$7-A$11^2)^0.5-(A$7-K$3^2)^0.5-(A$7^0.5*LN((K$3/A$11)*((A$7^0.5+(A$7-A$11^2)^0.5)/(A$7^0.5+(A$7-A$11^2)^0.5))))))+(I$3*((G$3)/(H$3*B$3*E$3))^0.5*((D$3^2-A42^2)^0.5-(D$3^2-A$11^2)^0.5-(D$3*LN((A$11*(D$3+(D$3^2-A42^2)^0.5))/(A42*(D$3+(D$3^2-A$11^2)^0.5))))))</f>
        <v>3372816128.4131708</v>
      </c>
      <c r="M42" s="13">
        <f t="shared" si="6"/>
        <v>106.95129783146787</v>
      </c>
    </row>
    <row r="43" spans="1:13" x14ac:dyDescent="0.25">
      <c r="A43">
        <f t="shared" si="7"/>
        <v>280</v>
      </c>
      <c r="B43" s="13">
        <f t="shared" si="0"/>
        <v>77.400694957530547</v>
      </c>
      <c r="C43" s="13">
        <f t="shared" si="1"/>
        <v>52.044391834867156</v>
      </c>
      <c r="D43" s="2">
        <f>(1/I$3)*(H$3*B$3*E$3/G$3)^0.5*(A43/((D$3^2-A43^2)^0.5))</f>
        <v>1.6387342258962209E-7</v>
      </c>
      <c r="E43" s="13">
        <f t="shared" si="2"/>
        <v>5.1679122547863221</v>
      </c>
      <c r="F43" s="2">
        <f>(B$3/I$3)*(A43/(((B$3/E$3)*(D$3^2-A43^2))+(G$3*C$3^2/F$3))^0.5)</f>
        <v>2.4371342129908879E-7</v>
      </c>
      <c r="G43" s="13">
        <f t="shared" si="3"/>
        <v>7.685746454088064</v>
      </c>
      <c r="H43" s="2">
        <f>I$3*((G$3)/(H$3*B$3*E$3))^0.5*((D$3^2-A43^2)^0.5-(D$3^2-J$3^2)^0.5-(D$3*LN((J$3*(D$3+(D$3^2-A43^2)^0.5))/(A43*(D$3+(D$3^2-J$3^2)^0.5)))))</f>
        <v>-1561338780.3519514</v>
      </c>
      <c r="I43" s="13">
        <f t="shared" si="4"/>
        <v>-49.509727941145087</v>
      </c>
      <c r="J43" s="2">
        <f>B$7*((A$7-A43^2)^0.5-(A$7-K$3^2)^0.5-(A$7^0.5*LN((K$3/A43)*((A$7^0.5+(A$7-A43^2)^0.5)/(A$7^0.5+(A$7-A43^2)^0.5)))))</f>
        <v>3834482135.2425227</v>
      </c>
      <c r="K43" s="13">
        <f t="shared" si="5"/>
        <v>121.59063087400186</v>
      </c>
      <c r="L43" s="2">
        <f>(B$7*((A$7-A$11^2)^0.5-(A$7-K$3^2)^0.5-(A$7^0.5*LN((K$3/A$11)*((A$7^0.5+(A$7-A$11^2)^0.5)/(A$7^0.5+(A$7-A$11^2)^0.5))))))+(I$3*((G$3)/(H$3*B$3*E$3))^0.5*((D$3^2-A43^2)^0.5-(D$3^2-A$11^2)^0.5-(D$3*LN((A$11*(D$3+(D$3^2-A43^2)^0.5))/(A43*(D$3+(D$3^2-A$11^2)^0.5))))))</f>
        <v>3435048927.71385</v>
      </c>
      <c r="M43" s="13">
        <f t="shared" si="6"/>
        <v>108.92468695185978</v>
      </c>
    </row>
    <row r="44" spans="1:13" x14ac:dyDescent="0.25">
      <c r="A44">
        <f t="shared" si="7"/>
        <v>290</v>
      </c>
      <c r="B44" s="13">
        <f t="shared" si="0"/>
        <v>77.160966090217315</v>
      </c>
      <c r="C44" s="13">
        <f t="shared" si="1"/>
        <v>52.035708819902226</v>
      </c>
      <c r="D44" s="2">
        <f>(1/I$3)*(H$3*B$3*E$3/G$3)^0.5*(A44/((D$3^2-A44^2)^0.5))</f>
        <v>1.7025336109044472E-7</v>
      </c>
      <c r="E44" s="13">
        <f t="shared" si="2"/>
        <v>5.3691099953482642</v>
      </c>
      <c r="F44" s="2">
        <f>(B$3/I$3)*(A44/(((B$3/E$3)*(D$3^2-A44^2))+(G$3*C$3^2/F$3))^0.5)</f>
        <v>2.5245959207191238E-7</v>
      </c>
      <c r="G44" s="13">
        <f t="shared" si="3"/>
        <v>7.9615656955798286</v>
      </c>
      <c r="H44" s="2">
        <f>I$3*((G$3)/(H$3*B$3*E$3))^0.5*((D$3^2-A44^2)^0.5-(D$3^2-J$3^2)^0.5-(D$3*LN((J$3*(D$3+(D$3^2-A44^2)^0.5))/(A44*(D$3+(D$3^2-J$3^2)^0.5)))))</f>
        <v>-1501472213.020618</v>
      </c>
      <c r="I44" s="13">
        <f t="shared" si="4"/>
        <v>-47.611371544286463</v>
      </c>
      <c r="J44" s="2">
        <f>B$7*((A$7-A44^2)^0.5-(A$7-K$3^2)^0.5-(A$7^0.5*LN((K$3/A44)*((A$7^0.5+(A$7-A44^2)^0.5)/(A$7^0.5+(A$7-A44^2)^0.5)))))</f>
        <v>3874698937.1875052</v>
      </c>
      <c r="K44" s="13">
        <f t="shared" si="5"/>
        <v>122.86589729792952</v>
      </c>
      <c r="L44" s="2">
        <f>(B$7*((A$7-A$11^2)^0.5-(A$7-K$3^2)^0.5-(A$7^0.5*LN((K$3/A$11)*((A$7^0.5+(A$7-A$11^2)^0.5)/(A$7^0.5+(A$7-A$11^2)^0.5))))))+(I$3*((G$3)/(H$3*B$3*E$3))^0.5*((D$3^2-A44^2)^0.5-(D$3^2-A$11^2)^0.5-(D$3*LN((A$11*(D$3+(D$3^2-A44^2)^0.5))/(A44*(D$3+(D$3^2-A$11^2)^0.5))))))</f>
        <v>3494915495.0451832</v>
      </c>
      <c r="M44" s="13">
        <f t="shared" si="6"/>
        <v>110.82304334871839</v>
      </c>
    </row>
    <row r="45" spans="1:13" x14ac:dyDescent="0.25">
      <c r="A45">
        <f t="shared" si="7"/>
        <v>300</v>
      </c>
      <c r="B45" s="13">
        <f t="shared" si="0"/>
        <v>76.912038684274279</v>
      </c>
      <c r="C45" s="13">
        <f t="shared" si="1"/>
        <v>52.026719611427829</v>
      </c>
      <c r="D45" s="2">
        <f>(1/I$3)*(H$3*B$3*E$3/G$3)^0.5*(A45/((D$3^2-A45^2)^0.5))</f>
        <v>1.7669419615792173E-7</v>
      </c>
      <c r="E45" s="13">
        <f t="shared" si="2"/>
        <v>5.5722281700362197</v>
      </c>
      <c r="F45" s="2">
        <f>(B$3/I$3)*(A45/(((B$3/E$3)*(D$3^2-A45^2))+(G$3*C$3^2/F$3))^0.5)</f>
        <v>2.6121021951189398E-7</v>
      </c>
      <c r="G45" s="13">
        <f t="shared" si="3"/>
        <v>8.2375254825270883</v>
      </c>
      <c r="H45" s="2">
        <f>I$3*((G$3)/(H$3*B$3*E$3))^0.5*((D$3^2-A45^2)^0.5-(D$3^2-J$3^2)^0.5-(D$3*LN((J$3*(D$3+(D$3^2-A45^2)^0.5))/(A45*(D$3+(D$3^2-J$3^2)^0.5)))))</f>
        <v>-1443818260.4719577</v>
      </c>
      <c r="I45" s="13">
        <f t="shared" si="4"/>
        <v>-45.783176701926614</v>
      </c>
      <c r="J45" s="2">
        <f>B$7*((A$7-A45^2)^0.5-(A$7-K$3^2)^0.5-(A$7^0.5*LN((K$3/A45)*((A$7^0.5+(A$7-A45^2)^0.5)/(A$7^0.5+(A$7-A45^2)^0.5)))))</f>
        <v>3913538933.8198586</v>
      </c>
      <c r="K45" s="13">
        <f t="shared" si="5"/>
        <v>124.09750551179155</v>
      </c>
      <c r="L45" s="2">
        <f>(B$7*((A$7-A$11^2)^0.5-(A$7-K$3^2)^0.5-(A$7^0.5*LN((K$3/A$11)*((A$7^0.5+(A$7-A$11^2)^0.5)/(A$7^0.5+(A$7-A$11^2)^0.5))))))+(I$3*((G$3)/(H$3*B$3*E$3))^0.5*((D$3^2-A45^2)^0.5-(D$3^2-A$11^2)^0.5-(D$3*LN((A$11*(D$3+(D$3^2-A45^2)^0.5))/(A45*(D$3+(D$3^2-A$11^2)^0.5))))))</f>
        <v>3552569447.5938439</v>
      </c>
      <c r="M45" s="13">
        <f t="shared" si="6"/>
        <v>112.65123819107826</v>
      </c>
    </row>
    <row r="46" spans="1:13" x14ac:dyDescent="0.25">
      <c r="A46">
        <f t="shared" si="7"/>
        <v>310</v>
      </c>
      <c r="B46" s="13">
        <f t="shared" si="0"/>
        <v>76.653823125109724</v>
      </c>
      <c r="C46" s="13">
        <f t="shared" si="1"/>
        <v>52.017424050702701</v>
      </c>
      <c r="D46" s="2">
        <f>(1/I$3)*(H$3*B$3*E$3/G$3)^0.5*(A46/((D$3^2-A46^2)^0.5))</f>
        <v>1.8319905395461275E-7</v>
      </c>
      <c r="E46" s="13">
        <f t="shared" si="2"/>
        <v>5.7773653655126669</v>
      </c>
      <c r="F46" s="2">
        <f>(B$3/I$3)*(A46/(((B$3/E$3)*(D$3^2-A46^2))+(G$3*C$3^2/F$3))^0.5)</f>
        <v>2.6996546128151868E-7</v>
      </c>
      <c r="G46" s="13">
        <f t="shared" si="3"/>
        <v>8.5136307869739731</v>
      </c>
      <c r="H46" s="2">
        <f>I$3*((G$3)/(H$3*B$3*E$3))^0.5*((D$3^2-A46^2)^0.5-(D$3^2-J$3^2)^0.5-(D$3*LN((J$3*(D$3+(D$3^2-A46^2)^0.5))/(A46*(D$3+(D$3^2-J$3^2)^0.5)))))</f>
        <v>-1388238484.3845108</v>
      </c>
      <c r="I46" s="13">
        <f t="shared" si="4"/>
        <v>-44.02075356368946</v>
      </c>
      <c r="J46" s="2">
        <f>B$7*((A$7-A46^2)^0.5-(A$7-K$3^2)^0.5-(A$7^0.5*LN((K$3/A46)*((A$7^0.5+(A$7-A46^2)^0.5)/(A$7^0.5+(A$7-A46^2)^0.5)))))</f>
        <v>3951091985.7075853</v>
      </c>
      <c r="K46" s="13">
        <f t="shared" si="5"/>
        <v>125.28830497550689</v>
      </c>
      <c r="L46" s="2">
        <f>(B$7*((A$7-A$11^2)^0.5-(A$7-K$3^2)^0.5-(A$7^0.5*LN((K$3/A$11)*((A$7^0.5+(A$7-A$11^2)^0.5)/(A$7^0.5+(A$7-A$11^2)^0.5))))))+(I$3*((G$3)/(H$3*B$3*E$3))^0.5*((D$3^2-A46^2)^0.5-(D$3^2-A$11^2)^0.5-(D$3*LN((A$11*(D$3+(D$3^2-A46^2)^0.5))/(A46*(D$3+(D$3^2-A$11^2)^0.5))))))</f>
        <v>3608149223.6812906</v>
      </c>
      <c r="M46" s="13">
        <f t="shared" si="6"/>
        <v>114.4136613293154</v>
      </c>
    </row>
    <row r="47" spans="1:13" x14ac:dyDescent="0.25">
      <c r="A47">
        <f t="shared" si="7"/>
        <v>320</v>
      </c>
      <c r="B47" s="13">
        <f t="shared" ref="B47:B78" si="8">((G$3*B$3)/(H$3*E$3))^0.5*(D$3^2-A47^2)^0.5</f>
        <v>76.386225219921513</v>
      </c>
      <c r="C47" s="13">
        <f t="shared" ref="C47:C78" si="9">(((B$3/E$3)*(D$3^2-A47^2))+(G$3*C$3^2/F$3))^0.5</f>
        <v>52.007821973460253</v>
      </c>
      <c r="D47" s="2">
        <f>(1/I$3)*(H$3*B$3*E$3/G$3)^0.5*(A47/((D$3^2-A47^2)^0.5))</f>
        <v>1.8977119061884581E-7</v>
      </c>
      <c r="E47" s="13">
        <f t="shared" si="2"/>
        <v>5.9846242673559207</v>
      </c>
      <c r="F47" s="2">
        <f>(B$3/I$3)*(A47/(((B$3/E$3)*(D$3^2-A47^2))+(G$3*C$3^2/F$3))^0.5)</f>
        <v>2.7872547545369457E-7</v>
      </c>
      <c r="G47" s="13">
        <f t="shared" si="3"/>
        <v>8.7898865939077115</v>
      </c>
      <c r="H47" s="2">
        <f>I$3*((G$3)/(H$3*B$3*E$3))^0.5*((D$3^2-A47^2)^0.5-(D$3^2-J$3^2)^0.5-(D$3*LN((J$3*(D$3+(D$3^2-A47^2)^0.5))/(A47*(D$3+(D$3^2-J$3^2)^0.5)))))</f>
        <v>-1334607700.1062531</v>
      </c>
      <c r="I47" s="13">
        <f t="shared" si="4"/>
        <v>-42.320132550299761</v>
      </c>
      <c r="J47" s="2">
        <f>B$7*((A$7-A47^2)^0.5-(A$7-K$3^2)^0.5-(A$7^0.5*LN((K$3/A47)*((A$7^0.5+(A$7-A47^2)^0.5)/(A$7^0.5+(A$7-A47^2)^0.5)))))</f>
        <v>3987439391.7897854</v>
      </c>
      <c r="K47" s="13">
        <f t="shared" si="5"/>
        <v>126.44087366152287</v>
      </c>
      <c r="L47" s="2">
        <f>(B$7*((A$7-A$11^2)^0.5-(A$7-K$3^2)^0.5-(A$7^0.5*LN((K$3/A$11)*((A$7^0.5+(A$7-A$11^2)^0.5)/(A$7^0.5+(A$7-A$11^2)^0.5))))))+(I$3*((G$3)/(H$3*B$3*E$3))^0.5*((D$3^2-A47^2)^0.5-(D$3^2-A$11^2)^0.5-(D$3*LN((A$11*(D$3+(D$3^2-A47^2)^0.5))/(A47*(D$3+(D$3^2-A$11^2)^0.5))))))</f>
        <v>3661780007.959548</v>
      </c>
      <c r="M47" s="13">
        <f t="shared" si="6"/>
        <v>116.1142823427051</v>
      </c>
    </row>
    <row r="48" spans="1:13" x14ac:dyDescent="0.25">
      <c r="A48">
        <f t="shared" si="7"/>
        <v>330</v>
      </c>
      <c r="B48" s="13">
        <f t="shared" si="8"/>
        <v>76.109146004473118</v>
      </c>
      <c r="C48" s="13">
        <f t="shared" si="9"/>
        <v>51.997913209893944</v>
      </c>
      <c r="D48" s="2">
        <f>(1/I$3)*(H$3*B$3*E$3/G$3)^0.5*(A48/((D$3^2-A48^2)^0.5))</f>
        <v>1.9641400173278417E-7</v>
      </c>
      <c r="E48" s="13">
        <f t="shared" si="2"/>
        <v>6.1941119586450819</v>
      </c>
      <c r="F48" s="2">
        <f>(B$3/I$3)*(A48/(((B$3/E$3)*(D$3^2-A48^2))+(G$3*C$3^2/F$3))^0.5)</f>
        <v>2.8749042052631629E-7</v>
      </c>
      <c r="G48" s="13">
        <f t="shared" si="3"/>
        <v>9.0662979017179097</v>
      </c>
      <c r="H48" s="2">
        <f>I$3*((G$3)/(H$3*B$3*E$3))^0.5*((D$3^2-A48^2)^0.5-(D$3^2-J$3^2)^0.5-(D$3*LN((J$3*(D$3+(D$3^2-A48^2)^0.5))/(A48*(D$3+(D$3^2-J$3^2)^0.5)))))</f>
        <v>-1282812347.9219646</v>
      </c>
      <c r="I48" s="13">
        <f t="shared" si="4"/>
        <v>-40.677712706810141</v>
      </c>
      <c r="J48" s="2">
        <f>B$7*((A$7-A48^2)^0.5-(A$7-K$3^2)^0.5-(A$7^0.5*LN((K$3/A48)*((A$7^0.5+(A$7-A48^2)^0.5)/(A$7^0.5+(A$7-A48^2)^0.5)))))</f>
        <v>4022654943.5442419</v>
      </c>
      <c r="K48" s="13">
        <f t="shared" si="5"/>
        <v>127.55755148225019</v>
      </c>
      <c r="L48" s="2">
        <f>(B$7*((A$7-A$11^2)^0.5-(A$7-K$3^2)^0.5-(A$7^0.5*LN((K$3/A$11)*((A$7^0.5+(A$7-A$11^2)^0.5)/(A$7^0.5+(A$7-A$11^2)^0.5))))))+(I$3*((G$3)/(H$3*B$3*E$3))^0.5*((D$3^2-A48^2)^0.5-(D$3^2-A$11^2)^0.5-(D$3*LN((A$11*(D$3+(D$3^2-A48^2)^0.5))/(A48*(D$3+(D$3^2-A$11^2)^0.5))))))</f>
        <v>3713575360.143836</v>
      </c>
      <c r="M48" s="13">
        <f t="shared" si="6"/>
        <v>117.7567021861947</v>
      </c>
    </row>
    <row r="49" spans="1:13" x14ac:dyDescent="0.25">
      <c r="A49">
        <f t="shared" si="7"/>
        <v>340</v>
      </c>
      <c r="B49" s="13">
        <f t="shared" si="8"/>
        <v>75.822481535758939</v>
      </c>
      <c r="C49" s="13">
        <f t="shared" si="9"/>
        <v>51.987697584642149</v>
      </c>
      <c r="D49" s="2">
        <f>(1/I$3)*(H$3*B$3*E$3/G$3)^0.5*(A49/((D$3^2-A49^2)^0.5))</f>
        <v>2.0313103253260117E-7</v>
      </c>
      <c r="E49" s="13">
        <f t="shared" si="2"/>
        <v>6.4059402419481106</v>
      </c>
      <c r="F49" s="2">
        <f>(B$3/I$3)*(A49/(((B$3/E$3)*(D$3^2-A49^2))+(G$3*C$3^2/F$3))^0.5)</f>
        <v>2.9626045543691711E-7</v>
      </c>
      <c r="G49" s="13">
        <f t="shared" si="3"/>
        <v>9.3428697226586177</v>
      </c>
      <c r="H49" s="2">
        <f>I$3*((G$3)/(H$3*B$3*E$3))^0.5*((D$3^2-A49^2)^0.5-(D$3^2-J$3^2)^0.5-(D$3*LN((J$3*(D$3+(D$3^2-A49^2)^0.5))/(A49*(D$3+(D$3^2-J$3^2)^0.5)))))</f>
        <v>-1232749107.6643929</v>
      </c>
      <c r="I49" s="13">
        <f t="shared" si="4"/>
        <v>-39.090217772209314</v>
      </c>
      <c r="J49" s="2">
        <f>B$7*((A$7-A49^2)^0.5-(A$7-K$3^2)^0.5-(A$7^0.5*LN((K$3/A49)*((A$7^0.5+(A$7-A49^2)^0.5)/(A$7^0.5+(A$7-A49^2)^0.5)))))</f>
        <v>4056805821.7405024</v>
      </c>
      <c r="K49" s="13">
        <f t="shared" si="5"/>
        <v>128.64046872591649</v>
      </c>
      <c r="L49" s="2">
        <f>(B$7*((A$7-A$11^2)^0.5-(A$7-K$3^2)^0.5-(A$7^0.5*LN((K$3/A$11)*((A$7^0.5+(A$7-A$11^2)^0.5)/(A$7^0.5+(A$7-A$11^2)^0.5))))))+(I$3*((G$3)/(H$3*B$3*E$3))^0.5*((D$3^2-A49^2)^0.5-(D$3^2-A$11^2)^0.5-(D$3*LN((A$11*(D$3+(D$3^2-A49^2)^0.5))/(A49*(D$3+(D$3^2-A$11^2)^0.5))))))</f>
        <v>3763638600.4014082</v>
      </c>
      <c r="M49" s="13">
        <f t="shared" si="6"/>
        <v>119.34419712079554</v>
      </c>
    </row>
    <row r="50" spans="1:13" x14ac:dyDescent="0.25">
      <c r="A50">
        <f t="shared" si="7"/>
        <v>350</v>
      </c>
      <c r="B50" s="13">
        <f t="shared" si="8"/>
        <v>75.526122669441136</v>
      </c>
      <c r="C50" s="13">
        <f t="shared" si="9"/>
        <v>51.977174916772526</v>
      </c>
      <c r="D50" s="2">
        <f>(1/I$3)*(H$3*B$3*E$3/G$3)^0.5*(A50/((D$3^2-A50^2)^0.5))</f>
        <v>2.0992598893597634E-7</v>
      </c>
      <c r="E50" s="13">
        <f t="shared" si="2"/>
        <v>6.6202259870849502</v>
      </c>
      <c r="F50" s="2">
        <f>(B$3/I$3)*(A50/(((B$3/E$3)*(D$3^2-A50^2))+(G$3*C$3^2/F$3))^0.5)</f>
        <v>3.050357395774135E-7</v>
      </c>
      <c r="G50" s="13">
        <f t="shared" si="3"/>
        <v>9.619607083313312</v>
      </c>
      <c r="H50" s="2">
        <f>I$3*((G$3)/(H$3*B$3*E$3))^0.5*((D$3^2-A50^2)^0.5-(D$3^2-J$3^2)^0.5-(D$3*LN((J$3*(D$3+(D$3^2-A50^2)^0.5))/(A50*(D$3+(D$3^2-J$3^2)^0.5)))))</f>
        <v>-1184323714.3351223</v>
      </c>
      <c r="I50" s="13">
        <f t="shared" si="4"/>
        <v>-37.554658623006162</v>
      </c>
      <c r="J50" s="2">
        <f>B$7*((A$7-A50^2)^0.5-(A$7-K$3^2)^0.5-(A$7^0.5*LN((K$3/A50)*((A$7^0.5+(A$7-A50^2)^0.5)/(A$7^0.5+(A$7-A50^2)^0.5)))))</f>
        <v>4089953363.169651</v>
      </c>
      <c r="K50" s="13">
        <f t="shared" si="5"/>
        <v>129.691570369408</v>
      </c>
      <c r="L50" s="2">
        <f>(B$7*((A$7-A$11^2)^0.5-(A$7-K$3^2)^0.5-(A$7^0.5*LN((K$3/A$11)*((A$7^0.5+(A$7-A$11^2)^0.5)/(A$7^0.5+(A$7-A$11^2)^0.5))))))+(I$3*((G$3)/(H$3*B$3*E$3))^0.5*((D$3^2-A50^2)^0.5-(D$3^2-A$11^2)^0.5-(D$3*LN((A$11*(D$3+(D$3^2-A50^2)^0.5))/(A50*(D$3+(D$3^2-A$11^2)^0.5))))))</f>
        <v>3812063993.7306786</v>
      </c>
      <c r="M50" s="13">
        <f t="shared" si="6"/>
        <v>120.87975626999868</v>
      </c>
    </row>
    <row r="51" spans="1:13" x14ac:dyDescent="0.25">
      <c r="A51">
        <f t="shared" si="7"/>
        <v>360</v>
      </c>
      <c r="B51" s="13">
        <f t="shared" si="8"/>
        <v>75.219954820825976</v>
      </c>
      <c r="C51" s="13">
        <f t="shared" si="9"/>
        <v>51.966345019765853</v>
      </c>
      <c r="D51" s="2">
        <f>(1/I$3)*(H$3*B$3*E$3/G$3)^0.5*(A51/((D$3^2-A51^2)^0.5))</f>
        <v>2.168027494707649E-7</v>
      </c>
      <c r="E51" s="13">
        <f t="shared" si="2"/>
        <v>6.837091507310042</v>
      </c>
      <c r="F51" s="2">
        <f>(B$3/I$3)*(A51/(((B$3/E$3)*(D$3^2-A51^2))+(G$3*C$3^2/F$3))^0.5)</f>
        <v>3.138164328089447E-7</v>
      </c>
      <c r="G51" s="13">
        <f t="shared" si="3"/>
        <v>9.8965150250628806</v>
      </c>
      <c r="H51" s="2">
        <f>I$3*((G$3)/(H$3*B$3*E$3))^0.5*((D$3^2-A51^2)^0.5-(D$3^2-J$3^2)^0.5-(D$3*LN((J$3*(D$3+(D$3^2-A51^2)^0.5))/(A51*(D$3+(D$3^2-J$3^2)^0.5)))))</f>
        <v>-1137449940.7542858</v>
      </c>
      <c r="I51" s="13">
        <f t="shared" si="4"/>
        <v>-36.068301013263756</v>
      </c>
      <c r="J51" s="2">
        <f>B$7*((A$7-A51^2)^0.5-(A$7-K$3^2)^0.5-(A$7^0.5*LN((K$3/A51)*((A$7^0.5+(A$7-A51^2)^0.5)/(A$7^0.5+(A$7-A51^2)^0.5)))))</f>
        <v>4122153719.3376989</v>
      </c>
      <c r="K51" s="13">
        <f t="shared" si="5"/>
        <v>130.71263696529994</v>
      </c>
      <c r="L51" s="2">
        <f>(B$7*((A$7-A$11^2)^0.5-(A$7-K$3^2)^0.5-(A$7^0.5*LN((K$3/A$11)*((A$7^0.5+(A$7-A$11^2)^0.5)/(A$7^0.5+(A$7-A$11^2)^0.5))))))+(I$3*((G$3)/(H$3*B$3*E$3))^0.5*((D$3^2-A51^2)^0.5-(D$3^2-A$11^2)^0.5-(D$3*LN((A$11*(D$3+(D$3^2-A51^2)^0.5))/(A51*(D$3+(D$3^2-A$11^2)^0.5))))))</f>
        <v>3858937767.3115149</v>
      </c>
      <c r="M51" s="13">
        <f t="shared" si="6"/>
        <v>122.36611387974108</v>
      </c>
    </row>
    <row r="52" spans="1:13" x14ac:dyDescent="0.25">
      <c r="A52">
        <f t="shared" si="7"/>
        <v>370</v>
      </c>
      <c r="B52" s="13">
        <f t="shared" si="8"/>
        <v>74.903857708020595</v>
      </c>
      <c r="C52" s="13">
        <f t="shared" si="9"/>
        <v>51.95520770149934</v>
      </c>
      <c r="D52" s="2">
        <f>(1/I$3)*(H$3*B$3*E$3/G$3)^0.5*(A52/((D$3^2-A52^2)^0.5))</f>
        <v>2.2376537819849231E-7</v>
      </c>
      <c r="E52" s="13">
        <f t="shared" si="2"/>
        <v>7.056664966867654</v>
      </c>
      <c r="F52" s="2">
        <f>(B$3/I$3)*(A52/(((B$3/E$3)*(D$3^2-A52^2))+(G$3*C$3^2/F$3))^0.5)</f>
        <v>3.2260269547681144E-7</v>
      </c>
      <c r="G52" s="13">
        <f t="shared" si="3"/>
        <v>10.173598604556725</v>
      </c>
      <c r="H52" s="2">
        <f>I$3*((G$3)/(H$3*B$3*E$3))^0.5*((D$3^2-A52^2)^0.5-(D$3^2-J$3^2)^0.5-(D$3*LN((J$3*(D$3+(D$3^2-A52^2)^0.5))/(A52*(D$3+(D$3^2-J$3^2)^0.5)))))</f>
        <v>-1092048719.7795403</v>
      </c>
      <c r="I52" s="13">
        <f t="shared" si="4"/>
        <v>-34.628637740345646</v>
      </c>
      <c r="J52" s="2">
        <f>B$7*((A$7-A52^2)^0.5-(A$7-K$3^2)^0.5-(A$7^0.5*LN((K$3/A52)*((A$7^0.5+(A$7-A52^2)^0.5)/(A$7^0.5+(A$7-A52^2)^0.5)))))</f>
        <v>4153458424.8904839</v>
      </c>
      <c r="K52" s="13">
        <f t="shared" si="5"/>
        <v>131.70530266649175</v>
      </c>
      <c r="L52" s="2">
        <f>(B$7*((A$7-A$11^2)^0.5-(A$7-K$3^2)^0.5-(A$7^0.5*LN((K$3/A$11)*((A$7^0.5+(A$7-A$11^2)^0.5)/(A$7^0.5+(A$7-A$11^2)^0.5))))))+(I$3*((G$3)/(H$3*B$3*E$3))^0.5*((D$3^2-A52^2)^0.5-(D$3^2-A$11^2)^0.5-(D$3*LN((A$11*(D$3+(D$3^2-A52^2)^0.5))/(A52*(D$3+(D$3^2-A$11^2)^0.5))))))</f>
        <v>3904338988.2862606</v>
      </c>
      <c r="M52" s="13">
        <f t="shared" si="6"/>
        <v>123.8057771526592</v>
      </c>
    </row>
    <row r="53" spans="1:13" x14ac:dyDescent="0.25">
      <c r="A53">
        <f t="shared" si="7"/>
        <v>380</v>
      </c>
      <c r="B53" s="13">
        <f t="shared" si="8"/>
        <v>74.577705075768847</v>
      </c>
      <c r="C53" s="13">
        <f t="shared" si="9"/>
        <v>51.943762764229405</v>
      </c>
      <c r="D53" s="2">
        <f>(1/I$3)*(H$3*B$3*E$3/G$3)^0.5*(A53/((D$3^2-A53^2)^0.5))</f>
        <v>2.3081813873746785E-7</v>
      </c>
      <c r="E53" s="13">
        <f t="shared" si="2"/>
        <v>7.2790808232247857</v>
      </c>
      <c r="F53" s="2">
        <f>(B$3/I$3)*(A53/(((B$3/E$3)*(D$3^2-A53^2))+(G$3*C$3^2/F$3))^0.5)</f>
        <v>3.3139468842551702E-7</v>
      </c>
      <c r="G53" s="13">
        <f t="shared" si="3"/>
        <v>10.450862894187106</v>
      </c>
      <c r="H53" s="2">
        <f>I$3*((G$3)/(H$3*B$3*E$3))^0.5*((D$3^2-A53^2)^0.5-(D$3^2-J$3^2)^0.5-(D$3*LN((J$3*(D$3+(D$3^2-A53^2)^0.5))/(A53*(D$3+(D$3^2-J$3^2)^0.5)))))</f>
        <v>-1048047383.7640436</v>
      </c>
      <c r="I53" s="13">
        <f t="shared" si="4"/>
        <v>-33.233364528286515</v>
      </c>
      <c r="J53" s="2">
        <f>B$7*((A$7-A53^2)^0.5-(A$7-K$3^2)^0.5-(A$7^0.5*LN((K$3/A53)*((A$7^0.5+(A$7-A53^2)^0.5)/(A$7^0.5+(A$7-A53^2)^0.5)))))</f>
        <v>4183914890.2195821</v>
      </c>
      <c r="K53" s="13">
        <f t="shared" si="5"/>
        <v>132.6710708466382</v>
      </c>
      <c r="L53" s="2">
        <f>(B$7*((A$7-A$11^2)^0.5-(A$7-K$3^2)^0.5-(A$7^0.5*LN((K$3/A$11)*((A$7^0.5+(A$7-A$11^2)^0.5)/(A$7^0.5+(A$7-A$11^2)^0.5))))))+(I$3*((G$3)/(H$3*B$3*E$3))^0.5*((D$3^2-A53^2)^0.5-(D$3^2-A$11^2)^0.5-(D$3*LN((A$11*(D$3+(D$3^2-A53^2)^0.5))/(A53*(D$3+(D$3^2-A$11^2)^0.5))))))</f>
        <v>3948340324.3017573</v>
      </c>
      <c r="M53" s="13">
        <f t="shared" si="6"/>
        <v>125.20105036471833</v>
      </c>
    </row>
    <row r="54" spans="1:13" x14ac:dyDescent="0.25">
      <c r="A54">
        <f t="shared" si="7"/>
        <v>390</v>
      </c>
      <c r="B54" s="13">
        <f t="shared" si="8"/>
        <v>74.241364398305521</v>
      </c>
      <c r="C54" s="13">
        <f t="shared" si="9"/>
        <v>51.932010004573961</v>
      </c>
      <c r="D54" s="2">
        <f>(1/I$3)*(H$3*B$3*E$3/G$3)^0.5*(A54/((D$3^2-A54^2)^0.5))</f>
        <v>2.3796550950299476E-7</v>
      </c>
      <c r="E54" s="13">
        <f t="shared" si="2"/>
        <v>7.5044803076864426</v>
      </c>
      <c r="F54" s="2">
        <f>(B$3/I$3)*(A54/(((B$3/E$3)*(D$3^2-A54^2))+(G$3*C$3^2/F$3))^0.5)</f>
        <v>3.4019257301391267E-7</v>
      </c>
      <c r="G54" s="13">
        <f t="shared" si="3"/>
        <v>10.72831298256675</v>
      </c>
      <c r="H54" s="2">
        <f>I$3*((G$3)/(H$3*B$3*E$3))^0.5*((D$3^2-A54^2)^0.5-(D$3^2-J$3^2)^0.5-(D$3*LN((J$3*(D$3+(D$3^2-A54^2)^0.5))/(A54*(D$3+(D$3^2-J$3^2)^0.5)))))</f>
        <v>-1005379002.9861543</v>
      </c>
      <c r="I54" s="13">
        <f t="shared" si="4"/>
        <v>-31.880359049535588</v>
      </c>
      <c r="J54" s="2">
        <f>B$7*((A$7-A54^2)^0.5-(A$7-K$3^2)^0.5-(A$7^0.5*LN((K$3/A54)*((A$7^0.5+(A$7-A54^2)^0.5)/(A$7^0.5+(A$7-A54^2)^0.5)))))</f>
        <v>4213566830.0702329</v>
      </c>
      <c r="K54" s="13">
        <f t="shared" si="5"/>
        <v>133.61132769121744</v>
      </c>
      <c r="L54" s="2">
        <f>(B$7*((A$7-A$11^2)^0.5-(A$7-K$3^2)^0.5-(A$7^0.5*LN((K$3/A$11)*((A$7^0.5+(A$7-A$11^2)^0.5)/(A$7^0.5+(A$7-A$11^2)^0.5))))))+(I$3*((G$3)/(H$3*B$3*E$3))^0.5*((D$3^2-A54^2)^0.5-(D$3^2-A$11^2)^0.5-(D$3*LN((A$11*(D$3+(D$3^2-A54^2)^0.5))/(A54*(D$3+(D$3^2-A$11^2)^0.5))))))</f>
        <v>3991008705.0796471</v>
      </c>
      <c r="M54" s="13">
        <f t="shared" si="6"/>
        <v>126.55405584346927</v>
      </c>
    </row>
    <row r="55" spans="1:13" x14ac:dyDescent="0.25">
      <c r="A55">
        <f t="shared" si="7"/>
        <v>400</v>
      </c>
      <c r="B55" s="13">
        <f t="shared" si="8"/>
        <v>73.8946965593897</v>
      </c>
      <c r="C55" s="13">
        <f t="shared" si="9"/>
        <v>51.919949213494142</v>
      </c>
      <c r="D55" s="2">
        <f>(1/I$3)*(H$3*B$3*E$3/G$3)^0.5*(A55/((D$3^2-A55^2)^0.5))</f>
        <v>2.4521220029663003E-7</v>
      </c>
      <c r="E55" s="13">
        <f t="shared" si="2"/>
        <v>7.733011948554525</v>
      </c>
      <c r="F55" s="2">
        <f>(B$3/I$3)*(A55/(((B$3/E$3)*(D$3^2-A55^2))+(G$3*C$3^2/F$3))^0.5)</f>
        <v>3.4899651113045304E-7</v>
      </c>
      <c r="G55" s="13">
        <f t="shared" si="3"/>
        <v>11.005953975009968</v>
      </c>
      <c r="H55" s="2">
        <f>I$3*((G$3)/(H$3*B$3*E$3))^0.5*((D$3^2-A55^2)^0.5-(D$3^2-J$3^2)^0.5-(D$3*LN((J$3*(D$3+(D$3^2-A55^2)^0.5))/(A55*(D$3+(D$3^2-J$3^2)^0.5)))))</f>
        <v>-963981808.02329826</v>
      </c>
      <c r="I55" s="13">
        <f t="shared" si="4"/>
        <v>-30.567662608552077</v>
      </c>
      <c r="J55" s="2">
        <f>B$7*((A$7-A55^2)^0.5-(A$7-K$3^2)^0.5-(A$7^0.5*LN((K$3/A55)*((A$7^0.5+(A$7-A55^2)^0.5)/(A$7^0.5+(A$7-A55^2)^0.5)))))</f>
        <v>4242454637.8764319</v>
      </c>
      <c r="K55" s="13">
        <f t="shared" si="5"/>
        <v>134.52735406761897</v>
      </c>
      <c r="L55" s="2">
        <f>(B$7*((A$7-A$11^2)^0.5-(A$7-K$3^2)^0.5-(A$7^0.5*LN((K$3/A$11)*((A$7^0.5+(A$7-A$11^2)^0.5)/(A$7^0.5+(A$7-A$11^2)^0.5))))))+(I$3*((G$3)/(H$3*B$3*E$3))^0.5*((D$3^2-A55^2)^0.5-(D$3^2-A$11^2)^0.5-(D$3*LN((A$11*(D$3+(D$3^2-A55^2)^0.5))/(A55*(D$3+(D$3^2-A$11^2)^0.5))))))</f>
        <v>4032405900.0425029</v>
      </c>
      <c r="M55" s="13">
        <f t="shared" si="6"/>
        <v>127.86675228445279</v>
      </c>
    </row>
    <row r="56" spans="1:13" x14ac:dyDescent="0.25">
      <c r="A56">
        <f t="shared" si="7"/>
        <v>410</v>
      </c>
      <c r="B56" s="13">
        <f t="shared" si="8"/>
        <v>73.537555507476853</v>
      </c>
      <c r="C56" s="13">
        <f t="shared" si="9"/>
        <v>51.907580176275495</v>
      </c>
      <c r="D56" s="2">
        <f>(1/I$3)*(H$3*B$3*E$3/G$3)^0.5*(A56/((D$3^2-A56^2)^0.5))</f>
        <v>2.5256317039299575E-7</v>
      </c>
      <c r="E56" s="13">
        <f t="shared" si="2"/>
        <v>7.9648321415135142</v>
      </c>
      <c r="F56" s="2">
        <f>(B$3/I$3)*(A56/(((B$3/E$3)*(D$3^2-A56^2))+(G$3*C$3^2/F$3))^0.5)</f>
        <v>3.578066652085632E-7</v>
      </c>
      <c r="G56" s="13">
        <f t="shared" si="3"/>
        <v>11.283790994017249</v>
      </c>
      <c r="H56" s="2">
        <f>I$3*((G$3)/(H$3*B$3*E$3))^0.5*((D$3^2-A56^2)^0.5-(D$3^2-J$3^2)^0.5-(D$3*LN((J$3*(D$3+(D$3^2-A56^2)^0.5))/(A56*(D$3+(D$3^2-J$3^2)^0.5)))))</f>
        <v>-923798683.64203596</v>
      </c>
      <c r="I56" s="13">
        <f t="shared" si="4"/>
        <v>-29.293464093164509</v>
      </c>
      <c r="J56" s="2">
        <f>B$7*((A$7-A56^2)^0.5-(A$7-K$3^2)^0.5-(A$7^0.5*LN((K$3/A56)*((A$7^0.5+(A$7-A56^2)^0.5)/(A$7^0.5+(A$7-A56^2)^0.5)))))</f>
        <v>4270615713.8667059</v>
      </c>
      <c r="K56" s="13">
        <f t="shared" si="5"/>
        <v>135.42033592930954</v>
      </c>
      <c r="L56" s="2">
        <f>(B$7*((A$7-A$11^2)^0.5-(A$7-K$3^2)^0.5-(A$7^0.5*LN((K$3/A$11)*((A$7^0.5+(A$7-A$11^2)^0.5)/(A$7^0.5+(A$7-A$11^2)^0.5))))))+(I$3*((G$3)/(H$3*B$3*E$3))^0.5*((D$3^2-A56^2)^0.5-(D$3^2-A$11^2)^0.5-(D$3*LN((A$11*(D$3+(D$3^2-A56^2)^0.5))/(A56*(D$3+(D$3^2-A$11^2)^0.5))))))</f>
        <v>4072589024.4237647</v>
      </c>
      <c r="M56" s="13">
        <f t="shared" si="6"/>
        <v>129.14095079984034</v>
      </c>
    </row>
    <row r="57" spans="1:13" x14ac:dyDescent="0.25">
      <c r="A57">
        <f t="shared" si="7"/>
        <v>420</v>
      </c>
      <c r="B57" s="13">
        <f t="shared" si="8"/>
        <v>73.16978788376295</v>
      </c>
      <c r="C57" s="13">
        <f t="shared" si="9"/>
        <v>51.894902672508621</v>
      </c>
      <c r="D57" s="2">
        <f>(1/I$3)*(H$3*B$3*E$3/G$3)^0.5*(A57/((D$3^2-A57^2)^0.5))</f>
        <v>2.6002364829160271E-7</v>
      </c>
      <c r="E57" s="13">
        <f t="shared" si="2"/>
        <v>8.2001057725239832</v>
      </c>
      <c r="F57" s="2">
        <f>(B$3/I$3)*(A57/(((B$3/E$3)*(D$3^2-A57^2))+(G$3*C$3^2/F$3))^0.5)</f>
        <v>3.6662319824212192E-7</v>
      </c>
      <c r="G57" s="13">
        <f t="shared" si="3"/>
        <v>11.561829179763558</v>
      </c>
      <c r="H57" s="2">
        <f>I$3*((G$3)/(H$3*B$3*E$3))^0.5*((D$3^2-A57^2)^0.5-(D$3^2-J$3^2)^0.5-(D$3*LN((J$3*(D$3+(D$3^2-A57^2)^0.5))/(A57*(D$3+(D$3^2-J$3^2)^0.5)))))</f>
        <v>-884776723.87466085</v>
      </c>
      <c r="I57" s="13">
        <f t="shared" si="4"/>
        <v>-28.056085866142215</v>
      </c>
      <c r="J57" s="2">
        <f>B$7*((A$7-A57^2)^0.5-(A$7-K$3^2)^0.5-(A$7^0.5*LN((K$3/A57)*((A$7^0.5+(A$7-A57^2)^0.5)/(A$7^0.5+(A$7-A57^2)^0.5)))))</f>
        <v>4298084753.6267738</v>
      </c>
      <c r="K57" s="13">
        <f t="shared" si="5"/>
        <v>136.29137346609505</v>
      </c>
      <c r="L57" s="2">
        <f>(B$7*((A$7-A$11^2)^0.5-(A$7-K$3^2)^0.5-(A$7^0.5*LN((K$3/A$11)*((A$7^0.5+(A$7-A$11^2)^0.5)/(A$7^0.5+(A$7-A$11^2)^0.5))))))+(I$3*((G$3)/(H$3*B$3*E$3))^0.5*((D$3^2-A57^2)^0.5-(D$3^2-A$11^2)^0.5-(D$3*LN((A$11*(D$3+(D$3^2-A57^2)^0.5))/(A57*(D$3+(D$3^2-A$11^2)^0.5))))))</f>
        <v>4111610984.1911402</v>
      </c>
      <c r="M57" s="13">
        <f t="shared" si="6"/>
        <v>130.37832902686264</v>
      </c>
    </row>
    <row r="58" spans="1:13" x14ac:dyDescent="0.25">
      <c r="A58">
        <f t="shared" si="7"/>
        <v>430</v>
      </c>
      <c r="B58" s="13">
        <f t="shared" si="8"/>
        <v>72.79123262057837</v>
      </c>
      <c r="C58" s="13">
        <f t="shared" si="9"/>
        <v>51.881916476069314</v>
      </c>
      <c r="D58" s="2">
        <f>(1/I$3)*(H$3*B$3*E$3/G$3)^0.5*(A58/((D$3^2-A58^2)^0.5))</f>
        <v>2.6759915332291669E-7</v>
      </c>
      <c r="E58" s="13">
        <f t="shared" si="2"/>
        <v>8.4390068991915008</v>
      </c>
      <c r="F58" s="2">
        <f>(B$3/I$3)*(A58/(((B$3/E$3)*(D$3^2-A58^2))+(G$3*C$3^2/F$3))^0.5)</f>
        <v>3.7544627380106386E-7</v>
      </c>
      <c r="G58" s="13">
        <f t="shared" si="3"/>
        <v>11.84007369059035</v>
      </c>
      <c r="H58" s="2">
        <f>I$3*((G$3)/(H$3*B$3*E$3))^0.5*((D$3^2-A58^2)^0.5-(D$3^2-J$3^2)^0.5-(D$3*LN((J$3*(D$3+(D$3^2-A58^2)^0.5))/(A58*(D$3+(D$3^2-J$3^2)^0.5)))))</f>
        <v>-846866839.65597081</v>
      </c>
      <c r="I58" s="13">
        <f t="shared" si="4"/>
        <v>-26.853971323438952</v>
      </c>
      <c r="J58" s="2">
        <f>B$7*((A$7-A58^2)^0.5-(A$7-K$3^2)^0.5-(A$7^0.5*LN((K$3/A58)*((A$7^0.5+(A$7-A58^2)^0.5)/(A$7^0.5+(A$7-A58^2)^0.5)))))</f>
        <v>4324894002.7035933</v>
      </c>
      <c r="K58" s="13">
        <f t="shared" si="5"/>
        <v>137.14148917756194</v>
      </c>
      <c r="L58" s="2">
        <f>(B$7*((A$7-A$11^2)^0.5-(A$7-K$3^2)^0.5-(A$7^0.5*LN((K$3/A$11)*((A$7^0.5+(A$7-A$11^2)^0.5)/(A$7^0.5+(A$7-A$11^2)^0.5))))))+(I$3*((G$3)/(H$3*B$3*E$3))^0.5*((D$3^2-A58^2)^0.5-(D$3^2-A$11^2)^0.5-(D$3*LN((A$11*(D$3+(D$3^2-A58^2)^0.5))/(A58*(D$3+(D$3^2-A$11^2)^0.5))))))</f>
        <v>4149520868.4098301</v>
      </c>
      <c r="M58" s="13">
        <f t="shared" si="6"/>
        <v>131.58044356956589</v>
      </c>
    </row>
    <row r="59" spans="1:13" x14ac:dyDescent="0.25">
      <c r="A59">
        <f t="shared" si="7"/>
        <v>440</v>
      </c>
      <c r="B59" s="13">
        <f t="shared" si="8"/>
        <v>72.401720507320192</v>
      </c>
      <c r="C59" s="13">
        <f t="shared" si="9"/>
        <v>51.868621355098099</v>
      </c>
      <c r="D59" s="2">
        <f>(1/I$3)*(H$3*B$3*E$3/G$3)^0.5*(A59/((D$3^2-A59^2)^0.5))</f>
        <v>2.7529551932294929E-7</v>
      </c>
      <c r="E59" s="13">
        <f t="shared" si="2"/>
        <v>8.6817194973685297</v>
      </c>
      <c r="F59" s="2">
        <f>(B$3/I$3)*(A59/(((B$3/E$3)*(D$3^2-A59^2))+(G$3*C$3^2/F$3))^0.5)</f>
        <v>3.8427605604710492E-7</v>
      </c>
      <c r="G59" s="13">
        <f t="shared" si="3"/>
        <v>12.118529703501499</v>
      </c>
      <c r="H59" s="2">
        <f>I$3*((G$3)/(H$3*B$3*E$3))^0.5*((D$3^2-A59^2)^0.5-(D$3^2-J$3^2)^0.5-(D$3*LN((J$3*(D$3+(D$3^2-A59^2)^0.5))/(A59*(D$3+(D$3^2-J$3^2)^0.5)))))</f>
        <v>-810023411.78386807</v>
      </c>
      <c r="I59" s="13">
        <f t="shared" si="4"/>
        <v>-25.685673889645741</v>
      </c>
      <c r="J59" s="2">
        <f>B$7*((A$7-A59^2)^0.5-(A$7-K$3^2)^0.5-(A$7^0.5*LN((K$3/A59)*((A$7^0.5+(A$7-A59^2)^0.5)/(A$7^0.5+(A$7-A59^2)^0.5)))))</f>
        <v>4351073481.9362926</v>
      </c>
      <c r="K59" s="13">
        <f t="shared" si="5"/>
        <v>137.97163501827413</v>
      </c>
      <c r="L59" s="2">
        <f>(B$7*((A$7-A$11^2)^0.5-(A$7-K$3^2)^0.5-(A$7^0.5*LN((K$3/A$11)*((A$7^0.5+(A$7-A$11^2)^0.5)/(A$7^0.5+(A$7-A$11^2)^0.5))))))+(I$3*((G$3)/(H$3*B$3*E$3))^0.5*((D$3^2-A59^2)^0.5-(D$3^2-A$11^2)^0.5-(D$3*LN((A$11*(D$3+(D$3^2-A59^2)^0.5))/(A59*(D$3+(D$3^2-A$11^2)^0.5))))))</f>
        <v>4186364296.2819328</v>
      </c>
      <c r="M59" s="13">
        <f t="shared" si="6"/>
        <v>132.7487410033591</v>
      </c>
    </row>
    <row r="60" spans="1:13" x14ac:dyDescent="0.25">
      <c r="A60">
        <f t="shared" si="7"/>
        <v>450</v>
      </c>
      <c r="B60" s="13">
        <f t="shared" si="8"/>
        <v>72.001073720783708</v>
      </c>
      <c r="C60" s="13">
        <f t="shared" si="9"/>
        <v>51.855017071979269</v>
      </c>
      <c r="D60" s="2">
        <f>(1/I$3)*(H$3*B$3*E$3/G$3)^0.5*(A60/((D$3^2-A60^2)^0.5))</f>
        <v>2.8311892061955421E-7</v>
      </c>
      <c r="E60" s="13">
        <f t="shared" si="2"/>
        <v>8.928438280658261</v>
      </c>
      <c r="F60" s="2">
        <f>(B$3/I$3)*(A60/(((B$3/E$3)*(D$3^2-A60^2))+(G$3*C$3^2/F$3))^0.5)</f>
        <v>3.9311270974959418E-7</v>
      </c>
      <c r="G60" s="13">
        <f t="shared" si="3"/>
        <v>12.397202414663202</v>
      </c>
      <c r="H60" s="2">
        <f>I$3*((G$3)/(H$3*B$3*E$3))^0.5*((D$3^2-A60^2)^0.5-(D$3^2-J$3^2)^0.5-(D$3*LN((J$3*(D$3+(D$3^2-A60^2)^0.5))/(A60*(D$3+(D$3^2-J$3^2)^0.5)))))</f>
        <v>-774203983.10764456</v>
      </c>
      <c r="I60" s="13">
        <f t="shared" si="4"/>
        <v>-24.549847257345402</v>
      </c>
      <c r="J60" s="2">
        <f>B$7*((A$7-A60^2)^0.5-(A$7-K$3^2)^0.5-(A$7^0.5*LN((K$3/A60)*((A$7^0.5+(A$7-A60^2)^0.5)/(A$7^0.5+(A$7-A60^2)^0.5)))))</f>
        <v>4376651187.4621716</v>
      </c>
      <c r="K60" s="13">
        <f t="shared" si="5"/>
        <v>138.78269873992173</v>
      </c>
      <c r="L60" s="2">
        <f>(B$7*((A$7-A$11^2)^0.5-(A$7-K$3^2)^0.5-(A$7^0.5*LN((K$3/A$11)*((A$7^0.5+(A$7-A$11^2)^0.5)/(A$7^0.5+(A$7-A$11^2)^0.5))))))+(I$3*((G$3)/(H$3*B$3*E$3))^0.5*((D$3^2-A60^2)^0.5-(D$3^2-A$11^2)^0.5-(D$3*LN((A$11*(D$3+(D$3^2-A60^2)^0.5))/(A60*(D$3+(D$3^2-A$11^2)^0.5))))))</f>
        <v>4222183724.9581566</v>
      </c>
      <c r="M60" s="13">
        <f t="shared" si="6"/>
        <v>133.88456763565947</v>
      </c>
    </row>
    <row r="61" spans="1:13" x14ac:dyDescent="0.25">
      <c r="A61">
        <f t="shared" si="7"/>
        <v>460</v>
      </c>
      <c r="B61" s="13">
        <f t="shared" si="8"/>
        <v>71.58910531638189</v>
      </c>
      <c r="C61" s="13">
        <f t="shared" si="9"/>
        <v>51.8411033833193</v>
      </c>
      <c r="D61" s="2">
        <f>(1/I$3)*(H$3*B$3*E$3/G$3)^0.5*(A61/((D$3^2-A61^2)^0.5))</f>
        <v>2.9107590060702096E-7</v>
      </c>
      <c r="E61" s="13">
        <f t="shared" si="2"/>
        <v>9.1793696015430122</v>
      </c>
      <c r="F61" s="2">
        <f>(B$3/I$3)*(A61/(((B$3/E$3)*(D$3^2-A61^2))+(G$3*C$3^2/F$3))^0.5)</f>
        <v>4.0195640030149592E-7</v>
      </c>
      <c r="G61" s="13">
        <f t="shared" si="3"/>
        <v>12.676097039907976</v>
      </c>
      <c r="H61" s="2">
        <f>I$3*((G$3)/(H$3*B$3*E$3))^0.5*((D$3^2-A61^2)^0.5-(D$3^2-J$3^2)^0.5-(D$3*LN((J$3*(D$3+(D$3^2-A61^2)^0.5))/(A61*(D$3+(D$3^2-J$3^2)^0.5)))))</f>
        <v>-739368984.78762221</v>
      </c>
      <c r="I61" s="13">
        <f t="shared" si="4"/>
        <v>-23.445236706862705</v>
      </c>
      <c r="J61" s="2">
        <f>B$7*((A$7-A61^2)^0.5-(A$7-K$3^2)^0.5-(A$7^0.5*LN((K$3/A61)*((A$7^0.5+(A$7-A61^2)^0.5)/(A$7^0.5+(A$7-A61^2)^0.5)))))</f>
        <v>4401653268.7383347</v>
      </c>
      <c r="K61" s="13">
        <f t="shared" si="5"/>
        <v>139.57550953635004</v>
      </c>
      <c r="L61" s="2">
        <f>(B$7*((A$7-A$11^2)^0.5-(A$7-K$3^2)^0.5-(A$7^0.5*LN((K$3/A$11)*((A$7^0.5+(A$7-A$11^2)^0.5)/(A$7^0.5+(A$7-A$11^2)^0.5))))))+(I$3*((G$3)/(H$3*B$3*E$3))^0.5*((D$3^2-A61^2)^0.5-(D$3^2-A$11^2)^0.5-(D$3*LN((A$11*(D$3+(D$3^2-A61^2)^0.5))/(A61*(D$3+(D$3^2-A$11^2)^0.5))))))</f>
        <v>4257018723.2781782</v>
      </c>
      <c r="M61" s="13">
        <f t="shared" si="6"/>
        <v>134.98917818614214</v>
      </c>
    </row>
    <row r="62" spans="1:13" x14ac:dyDescent="0.25">
      <c r="A62">
        <f t="shared" si="7"/>
        <v>470</v>
      </c>
      <c r="B62" s="13">
        <f t="shared" si="8"/>
        <v>71.165618676317067</v>
      </c>
      <c r="C62" s="13">
        <f t="shared" si="9"/>
        <v>51.826880039924795</v>
      </c>
      <c r="D62" s="2">
        <f>(1/I$3)*(H$3*B$3*E$3/G$3)^0.5*(A62/((D$3^2-A62^2)^0.5))</f>
        <v>2.9917340322429497E-7</v>
      </c>
      <c r="E62" s="13">
        <f t="shared" si="2"/>
        <v>9.4347324440813658</v>
      </c>
      <c r="F62" s="2">
        <f>(B$3/I$3)*(A62/(((B$3/E$3)*(D$3^2-A62^2))+(G$3*C$3^2/F$3))^0.5)</f>
        <v>4.1080729373550612E-7</v>
      </c>
      <c r="G62" s="13">
        <f t="shared" si="3"/>
        <v>12.955218815242921</v>
      </c>
      <c r="H62" s="2">
        <f>I$3*((G$3)/(H$3*B$3*E$3))^0.5*((D$3^2-A62^2)^0.5-(D$3^2-J$3^2)^0.5-(D$3*LN((J$3*(D$3+(D$3^2-A62^2)^0.5))/(A62*(D$3+(D$3^2-J$3^2)^0.5)))))</f>
        <v>-705481492.24805737</v>
      </c>
      <c r="I62" s="13">
        <f t="shared" si="4"/>
        <v>-22.370671367581728</v>
      </c>
      <c r="J62" s="2">
        <f>B$7*((A$7-A62^2)^0.5-(A$7-K$3^2)^0.5-(A$7^0.5*LN((K$3/A62)*((A$7^0.5+(A$7-A62^2)^0.5)/(A$7^0.5+(A$7-A62^2)^0.5)))))</f>
        <v>4426104187.4164572</v>
      </c>
      <c r="K62" s="13">
        <f t="shared" si="5"/>
        <v>140.35084308144525</v>
      </c>
      <c r="L62" s="2">
        <f>(B$7*((A$7-A$11^2)^0.5-(A$7-K$3^2)^0.5-(A$7^0.5*LN((K$3/A$11)*((A$7^0.5+(A$7-A$11^2)^0.5)/(A$7^0.5+(A$7-A$11^2)^0.5))))))+(I$3*((G$3)/(H$3*B$3*E$3))^0.5*((D$3^2-A62^2)^0.5-(D$3^2-A$11^2)^0.5-(D$3*LN((A$11*(D$3+(D$3^2-A62^2)^0.5))/(A62*(D$3+(D$3^2-A$11^2)^0.5))))))</f>
        <v>4290906215.8177433</v>
      </c>
      <c r="M62" s="13">
        <f t="shared" si="6"/>
        <v>136.06374352542312</v>
      </c>
    </row>
    <row r="63" spans="1:13" x14ac:dyDescent="0.25">
      <c r="A63">
        <f t="shared" si="7"/>
        <v>480</v>
      </c>
      <c r="B63" s="13">
        <f t="shared" si="8"/>
        <v>70.730406910285666</v>
      </c>
      <c r="C63" s="13">
        <f t="shared" si="9"/>
        <v>51.812346786779756</v>
      </c>
      <c r="D63" s="2">
        <f>(1/I$3)*(H$3*B$3*E$3/G$3)^0.5*(A63/((D$3^2-A63^2)^0.5))</f>
        <v>3.0741880769717037E-7</v>
      </c>
      <c r="E63" s="13">
        <f t="shared" si="2"/>
        <v>9.6947595195379659</v>
      </c>
      <c r="F63" s="2">
        <f>(B$3/I$3)*(A63/(((B$3/E$3)*(D$3^2-A63^2))+(G$3*C$3^2/F$3))^0.5)</f>
        <v>4.1966555674030576E-7</v>
      </c>
      <c r="G63" s="13">
        <f t="shared" si="3"/>
        <v>13.234572997362282</v>
      </c>
      <c r="H63" s="2">
        <f>I$3*((G$3)/(H$3*B$3*E$3))^0.5*((D$3^2-A63^2)^0.5-(D$3^2-J$3^2)^0.5-(D$3*LN((J$3*(D$3+(D$3^2-A63^2)^0.5))/(A63*(D$3+(D$3^2-J$3^2)^0.5)))))</f>
        <v>-672507007.09255612</v>
      </c>
      <c r="I63" s="13">
        <f t="shared" si="4"/>
        <v>-21.32505730252905</v>
      </c>
      <c r="J63" s="2">
        <f>B$7*((A$7-A63^2)^0.5-(A$7-K$3^2)^0.5-(A$7^0.5*LN((K$3/A63)*((A$7^0.5+(A$7-A63^2)^0.5)/(A$7^0.5+(A$7-A63^2)^0.5)))))</f>
        <v>4450026859.4899244</v>
      </c>
      <c r="K63" s="13">
        <f t="shared" si="5"/>
        <v>141.10942603659069</v>
      </c>
      <c r="L63" s="2">
        <f>(B$7*((A$7-A$11^2)^0.5-(A$7-K$3^2)^0.5-(A$7^0.5*LN((K$3/A$11)*((A$7^0.5+(A$7-A$11^2)^0.5)/(A$7^0.5+(A$7-A$11^2)^0.5))))))+(I$3*((G$3)/(H$3*B$3*E$3))^0.5*((D$3^2-A63^2)^0.5-(D$3^2-A$11^2)^0.5-(D$3*LN((A$11*(D$3+(D$3^2-A63^2)^0.5))/(A63*(D$3+(D$3^2-A$11^2)^0.5))))))</f>
        <v>4323880700.9732447</v>
      </c>
      <c r="M63" s="13">
        <f t="shared" si="6"/>
        <v>137.10935759047578</v>
      </c>
    </row>
    <row r="64" spans="1:13" x14ac:dyDescent="0.25">
      <c r="A64">
        <f t="shared" si="7"/>
        <v>490</v>
      </c>
      <c r="B64" s="13">
        <f t="shared" si="8"/>
        <v>70.283252203742478</v>
      </c>
      <c r="C64" s="13">
        <f t="shared" si="9"/>
        <v>51.797503363022365</v>
      </c>
      <c r="D64" s="2">
        <f>(1/I$3)*(H$3*B$3*E$3/G$3)^0.5*(A64/((D$3^2-A64^2)^0.5))</f>
        <v>3.1581996695726699E-7</v>
      </c>
      <c r="E64" s="13">
        <f t="shared" si="2"/>
        <v>9.9596984779643716</v>
      </c>
      <c r="F64" s="2">
        <f>(B$3/I$3)*(A64/(((B$3/E$3)*(D$3^2-A64^2))+(G$3*C$3^2/F$3))^0.5)</f>
        <v>4.2853135667695687E-7</v>
      </c>
      <c r="G64" s="13">
        <f t="shared" si="3"/>
        <v>13.514164864164513</v>
      </c>
      <c r="H64" s="2">
        <f>I$3*((G$3)/(H$3*B$3*E$3))^0.5*((D$3^2-A64^2)^0.5-(D$3^2-J$3^2)^0.5-(D$3*LN((J$3*(D$3+(D$3^2-A64^2)^0.5))/(A64*(D$3+(D$3^2-J$3^2)^0.5)))))</f>
        <v>-640413261.79201508</v>
      </c>
      <c r="I64" s="13">
        <f t="shared" si="4"/>
        <v>-20.30737131506897</v>
      </c>
      <c r="J64" s="2">
        <f>B$7*((A$7-A64^2)^0.5-(A$7-K$3^2)^0.5-(A$7^0.5*LN((K$3/A64)*((A$7^0.5+(A$7-A64^2)^0.5)/(A$7^0.5+(A$7-A64^2)^0.5)))))</f>
        <v>4473442782.7832508</v>
      </c>
      <c r="K64" s="13">
        <f t="shared" si="5"/>
        <v>141.85194009332986</v>
      </c>
      <c r="L64" s="2">
        <f>(B$7*((A$7-A$11^2)^0.5-(A$7-K$3^2)^0.5-(A$7^0.5*LN((K$3/A$11)*((A$7^0.5+(A$7-A$11^2)^0.5)/(A$7^0.5+(A$7-A$11^2)^0.5))))))+(I$3*((G$3)/(H$3*B$3*E$3))^0.5*((D$3^2-A64^2)^0.5-(D$3^2-A$11^2)^0.5-(D$3*LN((A$11*(D$3+(D$3^2-A64^2)^0.5))/(A64*(D$3+(D$3^2-A$11^2)^0.5))))))</f>
        <v>4355974446.2737856</v>
      </c>
      <c r="M64" s="13">
        <f t="shared" si="6"/>
        <v>138.12704357793586</v>
      </c>
    </row>
    <row r="65" spans="1:13" x14ac:dyDescent="0.25">
      <c r="A65">
        <f t="shared" si="7"/>
        <v>500</v>
      </c>
      <c r="B65" s="13">
        <f t="shared" si="8"/>
        <v>69.8239251081162</v>
      </c>
      <c r="C65" s="13">
        <f t="shared" si="9"/>
        <v>51.782349501921182</v>
      </c>
      <c r="D65" s="2">
        <f>(1/I$3)*(H$3*B$3*E$3/G$3)^0.5*(A65/((D$3^2-A65^2)^0.5))</f>
        <v>3.2438525021192101E-7</v>
      </c>
      <c r="E65" s="13">
        <f t="shared" si="2"/>
        <v>10.22981325068314</v>
      </c>
      <c r="F65" s="2">
        <f>(B$3/I$3)*(A65/(((B$3/E$3)*(D$3^2-A65^2))+(G$3*C$3^2/F$3))^0.5)</f>
        <v>4.3740486159544329E-7</v>
      </c>
      <c r="G65" s="13">
        <f t="shared" si="3"/>
        <v>13.7939997152739</v>
      </c>
      <c r="H65" s="2">
        <f>I$3*((G$3)/(H$3*B$3*E$3))^0.5*((D$3^2-A65^2)^0.5-(D$3^2-J$3^2)^0.5-(D$3*LN((J$3*(D$3+(D$3^2-A65^2)^0.5))/(A65*(D$3+(D$3^2-J$3^2)^0.5)))))</f>
        <v>-609170044.40869129</v>
      </c>
      <c r="I65" s="13">
        <f t="shared" si="4"/>
        <v>-19.316655390940237</v>
      </c>
      <c r="J65" s="2">
        <f>B$7*((A$7-A65^2)^0.5-(A$7-K$3^2)^0.5-(A$7^0.5*LN((K$3/A65)*((A$7^0.5+(A$7-A65^2)^0.5)/(A$7^0.5+(A$7-A65^2)^0.5)))))</f>
        <v>4496372151.5609674</v>
      </c>
      <c r="K65" s="13">
        <f t="shared" si="5"/>
        <v>142.5790256075903</v>
      </c>
      <c r="L65" s="2">
        <f>(B$7*((A$7-A$11^2)^0.5-(A$7-K$3^2)^0.5-(A$7^0.5*LN((K$3/A$11)*((A$7^0.5+(A$7-A$11^2)^0.5)/(A$7^0.5+(A$7-A$11^2)^0.5))))))+(I$3*((G$3)/(H$3*B$3*E$3))^0.5*((D$3^2-A65^2)^0.5-(D$3^2-A$11^2)^0.5-(D$3*LN((A$11*(D$3+(D$3^2-A65^2)^0.5))/(A65*(D$3+(D$3^2-A$11^2)^0.5))))))</f>
        <v>4387217663.6571102</v>
      </c>
      <c r="M65" s="13">
        <f t="shared" si="6"/>
        <v>139.11775950206464</v>
      </c>
    </row>
    <row r="66" spans="1:13" x14ac:dyDescent="0.25">
      <c r="A66">
        <f t="shared" si="7"/>
        <v>510</v>
      </c>
      <c r="B66" s="13">
        <f t="shared" si="8"/>
        <v>69.352183766637339</v>
      </c>
      <c r="C66" s="13">
        <f t="shared" si="9"/>
        <v>51.766884930850701</v>
      </c>
      <c r="D66" s="2">
        <f>(1/I$3)*(H$3*B$3*E$3/G$3)^0.5*(A66/((D$3^2-A66^2)^0.5))</f>
        <v>3.3312359021098459E-7</v>
      </c>
      <c r="E66" s="13">
        <f t="shared" si="2"/>
        <v>10.505385540893609</v>
      </c>
      <c r="F66" s="2">
        <f>(B$3/I$3)*(A66/(((B$3/E$3)*(D$3^2-A66^2))+(G$3*C$3^2/F$3))^0.5)</f>
        <v>4.4628624025136108E-7</v>
      </c>
      <c r="G66" s="13">
        <f t="shared" si="3"/>
        <v>14.074082872566924</v>
      </c>
      <c r="H66" s="2">
        <f>I$3*((G$3)/(H$3*B$3*E$3))^0.5*((D$3^2-A66^2)^0.5-(D$3^2-J$3^2)^0.5-(D$3*LN((J$3*(D$3+(D$3^2-A66^2)^0.5))/(A66*(D$3+(D$3^2-J$3^2)^0.5)))))</f>
        <v>-578749041.00201988</v>
      </c>
      <c r="I66" s="13">
        <f t="shared" si="4"/>
        <v>-18.352011700977293</v>
      </c>
      <c r="J66" s="2">
        <f>B$7*((A$7-A66^2)^0.5-(A$7-K$3^2)^0.5-(A$7^0.5*LN((K$3/A66)*((A$7^0.5+(A$7-A66^2)^0.5)/(A$7^0.5+(A$7-A66^2)^0.5)))))</f>
        <v>4518833959.7866726</v>
      </c>
      <c r="K66" s="13">
        <f t="shared" si="5"/>
        <v>143.29128487400661</v>
      </c>
      <c r="L66" s="2">
        <f>(B$7*((A$7-A$11^2)^0.5-(A$7-K$3^2)^0.5-(A$7^0.5*LN((K$3/A$11)*((A$7^0.5+(A$7-A$11^2)^0.5)/(A$7^0.5+(A$7-A$11^2)^0.5))))))+(I$3*((G$3)/(H$3*B$3*E$3))^0.5*((D$3^2-A66^2)^0.5-(D$3^2-A$11^2)^0.5-(D$3*LN((A$11*(D$3+(D$3^2-A66^2)^0.5))/(A66*(D$3+(D$3^2-A$11^2)^0.5))))))</f>
        <v>4417638667.0637817</v>
      </c>
      <c r="M66" s="13">
        <f t="shared" si="6"/>
        <v>140.08240319202758</v>
      </c>
    </row>
    <row r="67" spans="1:13" x14ac:dyDescent="0.25">
      <c r="A67">
        <f t="shared" si="7"/>
        <v>520</v>
      </c>
      <c r="B67" s="13">
        <f t="shared" si="8"/>
        <v>68.867773068596577</v>
      </c>
      <c r="C67" s="13">
        <f t="shared" si="9"/>
        <v>51.751109371266367</v>
      </c>
      <c r="D67" s="2">
        <f>(1/I$3)*(H$3*B$3*E$3/G$3)^0.5*(A67/((D$3^2-A67^2)^0.5))</f>
        <v>3.4204453584103277E-7</v>
      </c>
      <c r="E67" s="13">
        <f t="shared" si="2"/>
        <v>10.786716482282809</v>
      </c>
      <c r="F67" s="2">
        <f>(B$3/I$3)*(A67/(((B$3/E$3)*(D$3^2-A67^2))+(G$3*C$3^2/F$3))^0.5)</f>
        <v>4.5517566212276299E-7</v>
      </c>
      <c r="G67" s="13">
        <f t="shared" si="3"/>
        <v>14.354419680703453</v>
      </c>
      <c r="H67" s="2">
        <f>I$3*((G$3)/(H$3*B$3*E$3))^0.5*((D$3^2-A67^2)^0.5-(D$3^2-J$3^2)^0.5-(D$3*LN((J$3*(D$3+(D$3^2-A67^2)^0.5))/(A67*(D$3+(D$3^2-J$3^2)^0.5)))))</f>
        <v>-549123693.68480647</v>
      </c>
      <c r="I67" s="13">
        <f t="shared" si="4"/>
        <v>-17.412598100101675</v>
      </c>
      <c r="J67" s="2">
        <f>B$7*((A$7-A67^2)^0.5-(A$7-K$3^2)^0.5-(A$7^0.5*LN((K$3/A67)*((A$7^0.5+(A$7-A67^2)^0.5)/(A$7^0.5+(A$7-A67^2)^0.5)))))</f>
        <v>4540846094.3548803</v>
      </c>
      <c r="K67" s="13">
        <f t="shared" si="5"/>
        <v>143.98928508228312</v>
      </c>
      <c r="L67" s="2">
        <f>(B$7*((A$7-A$11^2)^0.5-(A$7-K$3^2)^0.5-(A$7^0.5*LN((K$3/A$11)*((A$7^0.5+(A$7-A$11^2)^0.5)/(A$7^0.5+(A$7-A$11^2)^0.5))))))+(I$3*((G$3)/(H$3*B$3*E$3))^0.5*((D$3^2-A67^2)^0.5-(D$3^2-A$11^2)^0.5-(D$3*LN((A$11*(D$3+(D$3^2-A67^2)^0.5))/(A67*(D$3+(D$3^2-A$11^2)^0.5))))))</f>
        <v>4447264014.3809948</v>
      </c>
      <c r="M67" s="13">
        <f t="shared" si="6"/>
        <v>141.02181679290319</v>
      </c>
    </row>
    <row r="68" spans="1:13" x14ac:dyDescent="0.25">
      <c r="A68">
        <f t="shared" si="7"/>
        <v>530</v>
      </c>
      <c r="B68" s="13">
        <f t="shared" si="8"/>
        <v>68.370423723878318</v>
      </c>
      <c r="C68" s="13">
        <f t="shared" si="9"/>
        <v>51.735022538679011</v>
      </c>
      <c r="D68" s="2">
        <f>(1/I$3)*(H$3*B$3*E$3/G$3)^0.5*(A68/((D$3^2-A68^2)^0.5))</f>
        <v>3.5115831077712217E-7</v>
      </c>
      <c r="E68" s="13">
        <f t="shared" si="2"/>
        <v>11.074128488667325</v>
      </c>
      <c r="F68" s="2">
        <f>(B$3/I$3)*(A68/(((B$3/E$3)*(D$3^2-A68^2))+(G$3*C$3^2/F$3))^0.5)</f>
        <v>4.6407329742715956E-7</v>
      </c>
      <c r="G68" s="13">
        <f t="shared" si="3"/>
        <v>14.635015507662903</v>
      </c>
      <c r="H68" s="2">
        <f>I$3*((G$3)/(H$3*B$3*E$3))^0.5*((D$3^2-A68^2)^0.5-(D$3^2-J$3^2)^0.5-(D$3*LN((J$3*(D$3+(D$3^2-A68^2)^0.5))/(A68*(D$3+(D$3^2-J$3^2)^0.5)))))</f>
        <v>-520269072.57254112</v>
      </c>
      <c r="I68" s="13">
        <f t="shared" si="4"/>
        <v>-16.497624066861402</v>
      </c>
      <c r="J68" s="2">
        <f>B$7*((A$7-A68^2)^0.5-(A$7-K$3^2)^0.5-(A$7^0.5*LN((K$3/A68)*((A$7^0.5+(A$7-A68^2)^0.5)/(A$7^0.5+(A$7-A68^2)^0.5)))))</f>
        <v>4562425419.4418869</v>
      </c>
      <c r="K68" s="13">
        <f t="shared" si="5"/>
        <v>144.67356099194214</v>
      </c>
      <c r="L68" s="2">
        <f>(B$7*((A$7-A$11^2)^0.5-(A$7-K$3^2)^0.5-(A$7^0.5*LN((K$3/A$11)*((A$7^0.5+(A$7-A$11^2)^0.5)/(A$7^0.5+(A$7-A$11^2)^0.5))))))+(I$3*((G$3)/(H$3*B$3*E$3))^0.5*((D$3^2-A68^2)^0.5-(D$3^2-A$11^2)^0.5-(D$3*LN((A$11*(D$3+(D$3^2-A68^2)^0.5))/(A68*(D$3+(D$3^2-A$11^2)^0.5))))))</f>
        <v>4476118635.4932594</v>
      </c>
      <c r="M68" s="13">
        <f t="shared" si="6"/>
        <v>141.93679082614344</v>
      </c>
    </row>
    <row r="69" spans="1:13" x14ac:dyDescent="0.25">
      <c r="A69">
        <f t="shared" si="7"/>
        <v>540</v>
      </c>
      <c r="B69" s="13">
        <f t="shared" si="8"/>
        <v>67.859851248483267</v>
      </c>
      <c r="C69" s="13">
        <f t="shared" si="9"/>
        <v>51.718624142628677</v>
      </c>
      <c r="D69" s="2">
        <f>(1/I$3)*(H$3*B$3*E$3/G$3)^0.5*(A69/((D$3^2-A69^2)^0.5))</f>
        <v>3.6047587904017736E-7</v>
      </c>
      <c r="E69" s="13">
        <f t="shared" si="2"/>
        <v>11.367967321411033</v>
      </c>
      <c r="F69" s="2">
        <f>(B$3/I$3)*(A69/(((B$3/E$3)*(D$3^2-A69^2))+(G$3*C$3^2/F$3))^0.5)</f>
        <v>4.7297931713868232E-7</v>
      </c>
      <c r="G69" s="13">
        <f t="shared" si="3"/>
        <v>14.915875745285486</v>
      </c>
      <c r="H69" s="2">
        <f>I$3*((G$3)/(H$3*B$3*E$3))^0.5*((D$3^2-A69^2)^0.5-(D$3^2-J$3^2)^0.5-(D$3*LN((J$3*(D$3+(D$3^2-A69^2)^0.5))/(A69*(D$3+(D$3^2-J$3^2)^0.5)))))</f>
        <v>-492161760.10216725</v>
      </c>
      <c r="I69" s="13">
        <f t="shared" si="4"/>
        <v>-15.606347035203173</v>
      </c>
      <c r="J69" s="2">
        <f>B$7*((A$7-A69^2)^0.5-(A$7-K$3^2)^0.5-(A$7^0.5*LN((K$3/A69)*((A$7^0.5+(A$7-A69^2)^0.5)/(A$7^0.5+(A$7-A69^2)^0.5)))))</f>
        <v>4583587852.9718685</v>
      </c>
      <c r="K69" s="13">
        <f t="shared" si="5"/>
        <v>145.34461735704809</v>
      </c>
      <c r="L69" s="2">
        <f>(B$7*((A$7-A$11^2)^0.5-(A$7-K$3^2)^0.5-(A$7^0.5*LN((K$3/A$11)*((A$7^0.5+(A$7-A$11^2)^0.5)/(A$7^0.5+(A$7-A$11^2)^0.5))))))+(I$3*((G$3)/(H$3*B$3*E$3))^0.5*((D$3^2-A69^2)^0.5-(D$3^2-A$11^2)^0.5-(D$3*LN((A$11*(D$3+(D$3^2-A69^2)^0.5))/(A69*(D$3+(D$3^2-A$11^2)^0.5))))))</f>
        <v>4504225947.9636335</v>
      </c>
      <c r="M69" s="13">
        <f t="shared" si="6"/>
        <v>142.82806785780167</v>
      </c>
    </row>
    <row r="70" spans="1:13" x14ac:dyDescent="0.25">
      <c r="A70">
        <f t="shared" si="7"/>
        <v>550</v>
      </c>
      <c r="B70" s="13">
        <f t="shared" si="8"/>
        <v>67.335754850439997</v>
      </c>
      <c r="C70" s="13">
        <f t="shared" si="9"/>
        <v>51.701913886657806</v>
      </c>
      <c r="D70" s="2">
        <f>(1/I$3)*(H$3*B$3*E$3/G$3)^0.5*(A70/((D$3^2-A70^2)^0.5))</f>
        <v>3.7000901844808488E-7</v>
      </c>
      <c r="E70" s="13">
        <f t="shared" si="2"/>
        <v>11.668604405778805</v>
      </c>
      <c r="F70" s="2">
        <f>(B$3/I$3)*(A70/(((B$3/E$3)*(D$3^2-A70^2))+(G$3*C$3^2/F$3))^0.5)</f>
        <v>4.8189389300541336E-7</v>
      </c>
      <c r="G70" s="13">
        <f t="shared" si="3"/>
        <v>15.197005809818716</v>
      </c>
      <c r="H70" s="2">
        <f>I$3*((G$3)/(H$3*B$3*E$3))^0.5*((D$3^2-A70^2)^0.5-(D$3^2-J$3^2)^0.5-(D$3*LN((J$3*(D$3+(D$3^2-A70^2)^0.5))/(A70*(D$3+(D$3^2-J$3^2)^0.5)))))</f>
        <v>-464779746.39639491</v>
      </c>
      <c r="I70" s="13">
        <f t="shared" si="4"/>
        <v>-14.73806907649654</v>
      </c>
      <c r="J70" s="2">
        <f>B$7*((A$7-A70^2)^0.5-(A$7-K$3^2)^0.5-(A$7^0.5*LN((K$3/A70)*((A$7^0.5+(A$7-A70^2)^0.5)/(A$7^0.5+(A$7-A70^2)^0.5)))))</f>
        <v>4604348436.0664291</v>
      </c>
      <c r="K70" s="13">
        <f t="shared" si="5"/>
        <v>146.00293112843826</v>
      </c>
      <c r="L70" s="2">
        <f>(B$7*((A$7-A$11^2)^0.5-(A$7-K$3^2)^0.5-(A$7^0.5*LN((K$3/A$11)*((A$7^0.5+(A$7-A$11^2)^0.5)/(A$7^0.5+(A$7-A$11^2)^0.5))))))+(I$3*((G$3)/(H$3*B$3*E$3))^0.5*((D$3^2-A70^2)^0.5-(D$3^2-A$11^2)^0.5-(D$3*LN((A$11*(D$3+(D$3^2-A70^2)^0.5))/(A70*(D$3+(D$3^2-A$11^2)^0.5))))))</f>
        <v>4531607961.6694059</v>
      </c>
      <c r="M70" s="13">
        <f t="shared" si="6"/>
        <v>143.69634581650831</v>
      </c>
    </row>
    <row r="71" spans="1:13" x14ac:dyDescent="0.25">
      <c r="A71">
        <f t="shared" si="7"/>
        <v>560</v>
      </c>
      <c r="B71" s="13">
        <f t="shared" si="8"/>
        <v>66.797816203971038</v>
      </c>
      <c r="C71" s="13">
        <f t="shared" si="9"/>
        <v>51.684891468283844</v>
      </c>
      <c r="D71" s="2">
        <f>(1/I$3)*(H$3*B$3*E$3/G$3)^0.5*(A71/((D$3^2-A71^2)^0.5))</f>
        <v>3.7977040311541782E-7</v>
      </c>
      <c r="E71" s="13">
        <f t="shared" si="2"/>
        <v>11.976439432647815</v>
      </c>
      <c r="F71" s="2">
        <f>(B$3/I$3)*(A71/(((B$3/E$3)*(D$3^2-A71^2))+(G$3*C$3^2/F$3))^0.5)</f>
        <v>4.9081719756688479E-7</v>
      </c>
      <c r="G71" s="13">
        <f t="shared" si="3"/>
        <v>15.478411142469279</v>
      </c>
      <c r="H71" s="2">
        <f>I$3*((G$3)/(H$3*B$3*E$3))^0.5*((D$3^2-A71^2)^0.5-(D$3^2-J$3^2)^0.5-(D$3*LN((J$3*(D$3+(D$3^2-A71^2)^0.5))/(A71*(D$3+(D$3^2-J$3^2)^0.5)))))</f>
        <v>-438102334.52119339</v>
      </c>
      <c r="I71" s="13">
        <f t="shared" si="4"/>
        <v>-13.892133895268689</v>
      </c>
      <c r="J71" s="2">
        <f>B$7*((A$7-A71^2)^0.5-(A$7-K$3^2)^0.5-(A$7^0.5*LN((K$3/A71)*((A$7^0.5+(A$7-A71^2)^0.5)/(A$7^0.5+(A$7-A71^2)^0.5)))))</f>
        <v>4624721396.23631</v>
      </c>
      <c r="K71" s="13">
        <f t="shared" si="5"/>
        <v>146.6489534575187</v>
      </c>
      <c r="L71" s="2">
        <f>(B$7*((A$7-A$11^2)^0.5-(A$7-K$3^2)^0.5-(A$7^0.5*LN((K$3/A$11)*((A$7^0.5+(A$7-A$11^2)^0.5)/(A$7^0.5+(A$7-A$11^2)^0.5))))))+(I$3*((G$3)/(H$3*B$3*E$3))^0.5*((D$3^2-A71^2)^0.5-(D$3^2-A$11^2)^0.5-(D$3*LN((A$11*(D$3+(D$3^2-A71^2)^0.5))/(A71*(D$3+(D$3^2-A$11^2)^0.5))))))</f>
        <v>4558285373.5446081</v>
      </c>
      <c r="M71" s="13">
        <f t="shared" si="6"/>
        <v>144.54228099773619</v>
      </c>
    </row>
    <row r="72" spans="1:13" x14ac:dyDescent="0.25">
      <c r="A72">
        <f t="shared" si="7"/>
        <v>570</v>
      </c>
      <c r="B72" s="13">
        <f t="shared" si="8"/>
        <v>66.245698097982981</v>
      </c>
      <c r="C72" s="13">
        <f t="shared" si="9"/>
        <v>51.667556578971272</v>
      </c>
      <c r="D72" s="2">
        <f>(1/I$3)*(H$3*B$3*E$3/G$3)^0.5*(A72/((D$3^2-A72^2)^0.5))</f>
        <v>3.8977369635625209E-7</v>
      </c>
      <c r="E72" s="13">
        <f t="shared" si="2"/>
        <v>12.291903288290767</v>
      </c>
      <c r="F72" s="2">
        <f>(B$3/I$3)*(A72/(((B$3/E$3)*(D$3^2-A72^2))+(G$3*C$3^2/F$3))^0.5)</f>
        <v>4.9974940417175173E-7</v>
      </c>
      <c r="G72" s="13">
        <f t="shared" si="3"/>
        <v>15.760097209960362</v>
      </c>
      <c r="H72" s="2">
        <f>I$3*((G$3)/(H$3*B$3*E$3))^0.5*((D$3^2-A72^2)^0.5-(D$3^2-J$3^2)^0.5-(D$3*LN((J$3*(D$3+(D$3^2-A72^2)^0.5))/(A72*(D$3+(D$3^2-J$3^2)^0.5)))))</f>
        <v>-412110054.63196927</v>
      </c>
      <c r="I72" s="13">
        <f t="shared" si="4"/>
        <v>-13.067924106797605</v>
      </c>
      <c r="J72" s="2">
        <f>B$7*((A$7-A72^2)^0.5-(A$7-K$3^2)^0.5-(A$7^0.5*LN((K$3/A72)*((A$7^0.5+(A$7-A72^2)^0.5)/(A$7^0.5+(A$7-A72^2)^0.5)))))</f>
        <v>4644720204.9799204</v>
      </c>
      <c r="K72" s="13">
        <f t="shared" si="5"/>
        <v>147.28311152270169</v>
      </c>
      <c r="L72" s="2">
        <f>(B$7*((A$7-A$11^2)^0.5-(A$7-K$3^2)^0.5-(A$7^0.5*LN((K$3/A$11)*((A$7^0.5+(A$7-A$11^2)^0.5)/(A$7^0.5+(A$7-A$11^2)^0.5))))))+(I$3*((G$3)/(H$3*B$3*E$3))^0.5*((D$3^2-A72^2)^0.5-(D$3^2-A$11^2)^0.5-(D$3*LN((A$11*(D$3+(D$3^2-A72^2)^0.5))/(A72*(D$3+(D$3^2-A$11^2)^0.5))))))</f>
        <v>4584277653.4338312</v>
      </c>
      <c r="M72" s="13">
        <f t="shared" si="6"/>
        <v>145.36649078620724</v>
      </c>
    </row>
    <row r="73" spans="1:13" x14ac:dyDescent="0.25">
      <c r="A73">
        <f t="shared" si="7"/>
        <v>580</v>
      </c>
      <c r="B73" s="13">
        <f t="shared" si="8"/>
        <v>65.679042942839686</v>
      </c>
      <c r="C73" s="13">
        <f t="shared" si="9"/>
        <v>51.649908904102929</v>
      </c>
      <c r="D73" s="2">
        <f>(1/I$3)*(H$3*B$3*E$3/G$3)^0.5*(A73/((D$3^2-A73^2)^0.5))</f>
        <v>4.0003365558412148E-7</v>
      </c>
      <c r="E73" s="13">
        <f t="shared" si="2"/>
        <v>12.615461362500856</v>
      </c>
      <c r="F73" s="2">
        <f>(B$3/I$3)*(A73/(((B$3/E$3)*(D$3^2-A73^2))+(G$3*C$3^2/F$3))^0.5)</f>
        <v>5.0869068699564613E-7</v>
      </c>
      <c r="G73" s="13">
        <f t="shared" si="3"/>
        <v>16.042069505094698</v>
      </c>
      <c r="H73" s="2">
        <f>I$3*((G$3)/(H$3*B$3*E$3))^0.5*((D$3^2-A73^2)^0.5-(D$3^2-J$3^2)^0.5-(D$3*LN((J$3*(D$3+(D$3^2-A73^2)^0.5))/(A73*(D$3+(D$3^2-J$3^2)^0.5)))))</f>
        <v>-386784586.1320014</v>
      </c>
      <c r="I73" s="13">
        <f t="shared" si="4"/>
        <v>-12.264858768772241</v>
      </c>
      <c r="J73" s="2">
        <f>B$7*((A$7-A73^2)^0.5-(A$7-K$3^2)^0.5-(A$7^0.5*LN((K$3/A73)*((A$7^0.5+(A$7-A73^2)^0.5)/(A$7^0.5+(A$7-A73^2)^0.5)))))</f>
        <v>4664357630.3724394</v>
      </c>
      <c r="K73" s="13">
        <f t="shared" si="5"/>
        <v>147.90581019699516</v>
      </c>
      <c r="L73" s="2">
        <f>(B$7*((A$7-A$11^2)^0.5-(A$7-K$3^2)^0.5-(A$7^0.5*LN((K$3/A$11)*((A$7^0.5+(A$7-A$11^2)^0.5)/(A$7^0.5+(A$7-A$11^2)^0.5))))))+(I$3*((G$3)/(H$3*B$3*E$3))^0.5*((D$3^2-A73^2)^0.5-(D$3^2-A$11^2)^0.5-(D$3*LN((A$11*(D$3+(D$3^2-A73^2)^0.5))/(A73*(D$3+(D$3^2-A$11^2)^0.5))))))</f>
        <v>4609603121.9337997</v>
      </c>
      <c r="M73" s="13">
        <f t="shared" si="6"/>
        <v>146.16955612423263</v>
      </c>
    </row>
    <row r="74" spans="1:13" x14ac:dyDescent="0.25">
      <c r="A74">
        <f t="shared" si="7"/>
        <v>590</v>
      </c>
      <c r="B74" s="13">
        <f t="shared" si="8"/>
        <v>65.097471116889949</v>
      </c>
      <c r="C74" s="13">
        <f t="shared" si="9"/>
        <v>51.631948122950782</v>
      </c>
      <c r="D74" s="2">
        <f>(1/I$3)*(H$3*B$3*E$3/G$3)^0.5*(A74/((D$3^2-A74^2)^0.5))</f>
        <v>4.1056625109198302E-7</v>
      </c>
      <c r="E74" s="13">
        <f t="shared" si="2"/>
        <v>12.947617294436776</v>
      </c>
      <c r="F74" s="2">
        <f>(B$3/I$3)*(A74/(((B$3/E$3)*(D$3^2-A74^2))+(G$3*C$3^2/F$3))^0.5)</f>
        <v>5.1764122105921242E-7</v>
      </c>
      <c r="G74" s="13">
        <f t="shared" si="3"/>
        <v>16.324333547323324</v>
      </c>
      <c r="H74" s="2">
        <f>I$3*((G$3)/(H$3*B$3*E$3))^0.5*((D$3^2-A74^2)^0.5-(D$3^2-J$3^2)^0.5-(D$3*LN((J$3*(D$3+(D$3^2-A74^2)^0.5))/(A74*(D$3+(D$3^2-J$3^2)^0.5)))))</f>
        <v>-362108687.07809961</v>
      </c>
      <c r="I74" s="13">
        <f t="shared" si="4"/>
        <v>-11.482391142760642</v>
      </c>
      <c r="J74" s="2">
        <f>B$7*((A$7-A74^2)^0.5-(A$7-K$3^2)^0.5-(A$7^0.5*LN((K$3/A74)*((A$7^0.5+(A$7-A74^2)^0.5)/(A$7^0.5+(A$7-A74^2)^0.5)))))</f>
        <v>4683645785.1593809</v>
      </c>
      <c r="K74" s="13">
        <f t="shared" si="5"/>
        <v>148.51743357303974</v>
      </c>
      <c r="L74" s="2">
        <f>(B$7*((A$7-A$11^2)^0.5-(A$7-K$3^2)^0.5-(A$7^0.5*LN((K$3/A$11)*((A$7^0.5+(A$7-A$11^2)^0.5)/(A$7^0.5+(A$7-A$11^2)^0.5))))))+(I$3*((G$3)/(H$3*B$3*E$3))^0.5*((D$3^2-A74^2)^0.5-(D$3^2-A$11^2)^0.5-(D$3*LN((A$11*(D$3+(D$3^2-A74^2)^0.5))/(A74*(D$3+(D$3^2-A$11^2)^0.5))))))</f>
        <v>4634279020.9877014</v>
      </c>
      <c r="M74" s="13">
        <f t="shared" si="6"/>
        <v>146.95202375024422</v>
      </c>
    </row>
    <row r="75" spans="1:13" x14ac:dyDescent="0.25">
      <c r="A75">
        <f t="shared" si="7"/>
        <v>600</v>
      </c>
      <c r="B75" s="13">
        <f t="shared" si="8"/>
        <v>64.500579131275458</v>
      </c>
      <c r="C75" s="13">
        <f t="shared" si="9"/>
        <v>51.613673908646014</v>
      </c>
      <c r="D75" s="2">
        <f>(1/I$3)*(H$3*B$3*E$3/G$3)^0.5*(A75/((D$3^2-A75^2)^0.5))</f>
        <v>4.2138880094474246E-7</v>
      </c>
      <c r="E75" s="13">
        <f t="shared" si="2"/>
        <v>13.288917226593398</v>
      </c>
      <c r="F75" s="2">
        <f>(B$3/I$3)*(A75/(((B$3/E$3)*(D$3^2-A75^2))+(G$3*C$3^2/F$3))^0.5)</f>
        <v>5.2660118224633191E-7</v>
      </c>
      <c r="G75" s="13">
        <f t="shared" si="3"/>
        <v>16.606894883320326</v>
      </c>
      <c r="H75" s="2">
        <f>I$3*((G$3)/(H$3*B$3*E$3))^0.5*((D$3^2-A75^2)^0.5-(D$3^2-J$3^2)^0.5-(D$3*LN((J$3*(D$3+(D$3^2-A75^2)^0.5))/(A75*(D$3+(D$3^2-J$3^2)^0.5)))))</f>
        <v>-338066130.16588765</v>
      </c>
      <c r="I75" s="13">
        <f t="shared" si="4"/>
        <v>-10.72000666431658</v>
      </c>
      <c r="J75" s="2">
        <f>B$7*((A$7-A75^2)^0.5-(A$7-K$3^2)^0.5-(A$7^0.5*LN((K$3/A75)*((A$7^0.5+(A$7-A75^2)^0.5)/(A$7^0.5+(A$7-A75^2)^0.5)))))</f>
        <v>4702596170.8079967</v>
      </c>
      <c r="K75" s="13">
        <f t="shared" si="5"/>
        <v>149.11834635996945</v>
      </c>
      <c r="L75" s="2">
        <f>(B$7*((A$7-A$11^2)^0.5-(A$7-K$3^2)^0.5-(A$7^0.5*LN((K$3/A$11)*((A$7^0.5+(A$7-A$11^2)^0.5)/(A$7^0.5+(A$7-A$11^2)^0.5))))))+(I$3*((G$3)/(H$3*B$3*E$3))^0.5*((D$3^2-A75^2)^0.5-(D$3^2-A$11^2)^0.5-(D$3*LN((A$11*(D$3+(D$3^2-A75^2)^0.5))/(A75*(D$3+(D$3^2-A$11^2)^0.5))))))</f>
        <v>4658321577.8999138</v>
      </c>
      <c r="M75" s="13">
        <f t="shared" si="6"/>
        <v>147.71440822868828</v>
      </c>
    </row>
    <row r="76" spans="1:13" x14ac:dyDescent="0.25">
      <c r="A76">
        <f t="shared" si="7"/>
        <v>610</v>
      </c>
      <c r="B76" s="13">
        <f t="shared" si="8"/>
        <v>63.88793758804708</v>
      </c>
      <c r="C76" s="13">
        <f t="shared" si="9"/>
        <v>51.595085928148514</v>
      </c>
      <c r="D76" s="2">
        <f>(1/I$3)*(H$3*B$3*E$3/G$3)^0.5*(A76/((D$3^2-A76^2)^0.5))</f>
        <v>4.3252012464210485E-7</v>
      </c>
      <c r="E76" s="13">
        <f t="shared" si="2"/>
        <v>13.639954650713417</v>
      </c>
      <c r="F76" s="2">
        <f>(B$3/I$3)*(A76/(((B$3/E$3)*(D$3^2-A76^2))+(G$3*C$3^2/F$3))^0.5)</f>
        <v>5.3557074732253954E-7</v>
      </c>
      <c r="G76" s="13">
        <f t="shared" si="3"/>
        <v>16.889759087563608</v>
      </c>
      <c r="H76" s="2">
        <f>I$3*((G$3)/(H$3*B$3*E$3))^0.5*((D$3^2-A76^2)^0.5-(D$3^2-J$3^2)^0.5-(D$3*LN((J$3*(D$3+(D$3^2-A76^2)^0.5))/(A76*(D$3+(D$3^2-J$3^2)^0.5)))))</f>
        <v>-314641644.71281916</v>
      </c>
      <c r="I76" s="13">
        <f t="shared" si="4"/>
        <v>-9.9772211032730578</v>
      </c>
      <c r="J76" s="2">
        <f>B$7*((A$7-A76^2)^0.5-(A$7-K$3^2)^0.5-(A$7^0.5*LN((K$3/A76)*((A$7^0.5+(A$7-A76^2)^0.5)/(A$7^0.5+(A$7-A76^2)^0.5)))))</f>
        <v>4721219717.9175024</v>
      </c>
      <c r="K76" s="13">
        <f t="shared" si="5"/>
        <v>149.70889516481171</v>
      </c>
      <c r="L76" s="2">
        <f>(B$7*((A$7-A$11^2)^0.5-(A$7-K$3^2)^0.5-(A$7^0.5*LN((K$3/A$11)*((A$7^0.5+(A$7-A$11^2)^0.5)/(A$7^0.5+(A$7-A$11^2)^0.5))))))+(I$3*((G$3)/(H$3*B$3*E$3))^0.5*((D$3^2-A76^2)^0.5-(D$3^2-A$11^2)^0.5-(D$3*LN((A$11*(D$3+(D$3^2-A76^2)^0.5))/(A76*(D$3+(D$3^2-A$11^2)^0.5))))))</f>
        <v>4681746063.3529816</v>
      </c>
      <c r="M76" s="13">
        <f t="shared" si="6"/>
        <v>148.45719378973178</v>
      </c>
    </row>
    <row r="77" spans="1:13" x14ac:dyDescent="0.25">
      <c r="A77">
        <f t="shared" si="7"/>
        <v>620</v>
      </c>
      <c r="B77" s="13">
        <f t="shared" si="8"/>
        <v>63.259088902442592</v>
      </c>
      <c r="C77" s="13">
        <f t="shared" si="9"/>
        <v>51.576183842215656</v>
      </c>
      <c r="D77" s="2">
        <f>(1/I$3)*(H$3*B$3*E$3/G$3)^0.5*(A77/((D$3^2-A77^2)^0.5))</f>
        <v>4.4398071872900732E-7</v>
      </c>
      <c r="E77" s="13">
        <f t="shared" si="2"/>
        <v>14.001375945837976</v>
      </c>
      <c r="F77" s="2">
        <f>(B$3/I$3)*(A77/(((B$3/E$3)*(D$3^2-A77^2))+(G$3*C$3^2/F$3))^0.5)</f>
        <v>5.4455009395363782E-7</v>
      </c>
      <c r="G77" s="13">
        <f t="shared" si="3"/>
        <v>17.17293176292192</v>
      </c>
      <c r="H77" s="2">
        <f>I$3*((G$3)/(H$3*B$3*E$3))^0.5*((D$3^2-A77^2)^0.5-(D$3^2-J$3^2)^0.5-(D$3*LN((J$3*(D$3+(D$3^2-A77^2)^0.5))/(A77*(D$3+(D$3^2-J$3^2)^0.5)))))</f>
        <v>-291820864.13297337</v>
      </c>
      <c r="I77" s="13">
        <f t="shared" si="4"/>
        <v>-9.253578898179013</v>
      </c>
      <c r="J77" s="2">
        <f>B$7*((A$7-A77^2)^0.5-(A$7-K$3^2)^0.5-(A$7^0.5*LN((K$3/A77)*((A$7^0.5+(A$7-A77^2)^0.5)/(A$7^0.5+(A$7-A77^2)^0.5)))))</f>
        <v>4739526823.343379</v>
      </c>
      <c r="K77" s="13">
        <f t="shared" si="5"/>
        <v>150.28940966969111</v>
      </c>
      <c r="L77" s="2">
        <f>(B$7*((A$7-A$11^2)^0.5-(A$7-K$3^2)^0.5-(A$7^0.5*LN((K$3/A$11)*((A$7^0.5+(A$7-A$11^2)^0.5)/(A$7^0.5+(A$7-A$11^2)^0.5))))))+(I$3*((G$3)/(H$3*B$3*E$3))^0.5*((D$3^2-A77^2)^0.5-(D$3^2-A$11^2)^0.5-(D$3*LN((A$11*(D$3+(D$3^2-A77^2)^0.5))/(A77*(D$3+(D$3^2-A$11^2)^0.5))))))</f>
        <v>4704566843.9328279</v>
      </c>
      <c r="M77" s="13">
        <f t="shared" si="6"/>
        <v>149.18083599482586</v>
      </c>
    </row>
    <row r="78" spans="1:13" x14ac:dyDescent="0.25">
      <c r="A78">
        <f t="shared" si="7"/>
        <v>630</v>
      </c>
      <c r="B78" s="13">
        <f t="shared" si="8"/>
        <v>62.613544755178481</v>
      </c>
      <c r="C78" s="13">
        <f t="shared" si="9"/>
        <v>51.556967305370492</v>
      </c>
      <c r="D78" s="2">
        <f>(1/I$3)*(H$3*B$3*E$3/G$3)^0.5*(A78/((D$3^2-A78^2)^0.5))</f>
        <v>4.5579295816865264E-7</v>
      </c>
      <c r="E78" s="13">
        <f t="shared" si="2"/>
        <v>14.37388672880663</v>
      </c>
      <c r="F78" s="2">
        <f>(B$3/I$3)*(A78/(((B$3/E$3)*(D$3^2-A78^2))+(G$3*C$3^2/F$3))^0.5)</f>
        <v>5.5353940072451372E-7</v>
      </c>
      <c r="G78" s="13">
        <f t="shared" si="3"/>
        <v>17.456418541248265</v>
      </c>
      <c r="H78" s="2">
        <f>I$3*((G$3)/(H$3*B$3*E$3))^0.5*((D$3^2-A78^2)^0.5-(D$3^2-J$3^2)^0.5-(D$3*LN((J$3*(D$3+(D$3^2-A78^2)^0.5))/(A78*(D$3+(D$3^2-J$3^2)^0.5)))))</f>
        <v>-269590278.46549404</v>
      </c>
      <c r="I78" s="13">
        <f t="shared" si="4"/>
        <v>-8.5486516509859847</v>
      </c>
      <c r="J78" s="2">
        <f>B$7*((A$7-A78^2)^0.5-(A$7-K$3^2)^0.5-(A$7^0.5*LN((K$3/A78)*((A$7^0.5+(A$7-A78^2)^0.5)/(A$7^0.5+(A$7-A78^2)^0.5)))))</f>
        <v>4757527384.3512735</v>
      </c>
      <c r="K78" s="13">
        <f t="shared" si="5"/>
        <v>150.86020371484253</v>
      </c>
      <c r="L78" s="2">
        <f>(B$7*((A$7-A$11^2)^0.5-(A$7-K$3^2)^0.5-(A$7^0.5*LN((K$3/A$11)*((A$7^0.5+(A$7-A$11^2)^0.5)/(A$7^0.5+(A$7-A$11^2)^0.5))))))+(I$3*((G$3)/(H$3*B$3*E$3))^0.5*((D$3^2-A78^2)^0.5-(D$3^2-A$11^2)^0.5-(D$3*LN((A$11*(D$3+(D$3^2-A78^2)^0.5))/(A78*(D$3+(D$3^2-A$11^2)^0.5))))))</f>
        <v>4726797429.6003065</v>
      </c>
      <c r="M78" s="13">
        <f t="shared" si="6"/>
        <v>149.88576324201884</v>
      </c>
    </row>
    <row r="79" spans="1:13" x14ac:dyDescent="0.25">
      <c r="A79">
        <f t="shared" si="7"/>
        <v>640</v>
      </c>
      <c r="B79" s="13">
        <f t="shared" ref="B79:B110" si="10">((G$3*B$3)/(H$3*E$3))^0.5*(D$3^2-A79^2)^0.5</f>
        <v>61.950783234588791</v>
      </c>
      <c r="C79" s="13">
        <f t="shared" ref="C79:C110" si="11">(((B$3/E$3)*(D$3^2-A79^2))+(G$3*C$3^2/F$3))^0.5</f>
        <v>51.537435965869243</v>
      </c>
      <c r="D79" s="2">
        <f>(1/I$3)*(H$3*B$3*E$3/G$3)^0.5*(A79/((D$3^2-A79^2)^0.5))</f>
        <v>4.679813280801382E-7</v>
      </c>
      <c r="E79" s="13">
        <f t="shared" si="2"/>
        <v>14.758259162335239</v>
      </c>
      <c r="F79" s="2">
        <f>(B$3/I$3)*(A79/(((B$3/E$3)*(D$3^2-A79^2))+(G$3*C$3^2/F$3))^0.5)</f>
        <v>5.6253884715816086E-7</v>
      </c>
      <c r="G79" s="13">
        <f t="shared" si="3"/>
        <v>17.740225083979762</v>
      </c>
      <c r="H79" s="2">
        <f>I$3*((G$3)/(H$3*B$3*E$3))^0.5*((D$3^2-A79^2)^0.5-(D$3^2-J$3^2)^0.5-(D$3*LN((J$3*(D$3+(D$3^2-A79^2)^0.5))/(A79*(D$3+(D$3^2-J$3^2)^0.5)))))</f>
        <v>-247937191.57974797</v>
      </c>
      <c r="I79" s="13">
        <f t="shared" si="4"/>
        <v>-7.8620367700325966</v>
      </c>
      <c r="J79" s="2">
        <f>B$7*((A$7-A79^2)^0.5-(A$7-K$3^2)^0.5-(A$7^0.5*LN((K$3/A79)*((A$7^0.5+(A$7-A79^2)^0.5)/(A$7^0.5+(A$7-A79^2)^0.5)))))</f>
        <v>4775230830.0811987</v>
      </c>
      <c r="K79" s="13">
        <f t="shared" si="5"/>
        <v>151.42157629633431</v>
      </c>
      <c r="L79" s="2">
        <f>(B$7*((A$7-A$11^2)^0.5-(A$7-K$3^2)^0.5-(A$7^0.5*LN((K$3/A$11)*((A$7^0.5+(A$7-A$11^2)^0.5)/(A$7^0.5+(A$7-A$11^2)^0.5))))))+(I$3*((G$3)/(H$3*B$3*E$3))^0.5*((D$3^2-A79^2)^0.5-(D$3^2-A$11^2)^0.5-(D$3*LN((A$11*(D$3+(D$3^2-A79^2)^0.5))/(A79*(D$3+(D$3^2-A$11^2)^0.5))))))</f>
        <v>4748450516.4860535</v>
      </c>
      <c r="M79" s="13">
        <f t="shared" si="6"/>
        <v>150.57237812297228</v>
      </c>
    </row>
    <row r="80" spans="1:13" x14ac:dyDescent="0.25">
      <c r="A80">
        <f t="shared" si="7"/>
        <v>650</v>
      </c>
      <c r="B80" s="13">
        <f t="shared" si="10"/>
        <v>61.270245621165436</v>
      </c>
      <c r="C80" s="13">
        <f t="shared" si="11"/>
        <v>51.517589465668131</v>
      </c>
      <c r="D80" s="2">
        <f>(1/I$3)*(H$3*B$3*E$3/G$3)^0.5*(A80/((D$3^2-A80^2)^0.5))</f>
        <v>4.8057269141900723E-7</v>
      </c>
      <c r="E80" s="13">
        <f t="shared" ref="E80:E116" si="12">D80*86400*365</f>
        <v>15.155340396589812</v>
      </c>
      <c r="F80" s="2">
        <f>(B$3/I$3)*(A80/(((B$3/E$3)*(D$3^2-A80^2))+(G$3*C$3^2/F$3))^0.5)</f>
        <v>5.7154861373491575E-7</v>
      </c>
      <c r="G80" s="13">
        <f t="shared" ref="G80:G116" si="13">F80*86400*365</f>
        <v>18.024357082744302</v>
      </c>
      <c r="H80" s="2">
        <f>I$3*((G$3)/(H$3*B$3*E$3))^0.5*((D$3^2-A80^2)^0.5-(D$3^2-J$3^2)^0.5-(D$3*LN((J$3*(D$3+(D$3^2-A80^2)^0.5))/(A80*(D$3+(D$3^2-J$3^2)^0.5)))))</f>
        <v>-226849682.73611832</v>
      </c>
      <c r="I80" s="13">
        <f t="shared" ref="I80:I116" si="14">H80/(86400*365)</f>
        <v>-7.1933562511453042</v>
      </c>
      <c r="J80" s="2">
        <f>B$7*((A$7-A80^2)^0.5-(A$7-K$3^2)^0.5-(A$7^0.5*LN((K$3/A80)*((A$7^0.5+(A$7-A80^2)^0.5)/(A$7^0.5+(A$7-A80^2)^0.5)))))</f>
        <v>4792646150.5722685</v>
      </c>
      <c r="K80" s="13">
        <f t="shared" ref="K80:K116" si="15">J80/(365*86400)</f>
        <v>151.97381248643671</v>
      </c>
      <c r="L80" s="2">
        <f>(B$7*((A$7-A$11^2)^0.5-(A$7-K$3^2)^0.5-(A$7^0.5*LN((K$3/A$11)*((A$7^0.5+(A$7-A$11^2)^0.5)/(A$7^0.5+(A$7-A$11^2)^0.5))))))+(I$3*((G$3)/(H$3*B$3*E$3))^0.5*((D$3^2-A80^2)^0.5-(D$3^2-A$11^2)^0.5-(D$3*LN((A$11*(D$3+(D$3^2-A80^2)^0.5))/(A80*(D$3+(D$3^2-A$11^2)^0.5))))))</f>
        <v>4769538025.3296824</v>
      </c>
      <c r="M80" s="13">
        <f t="shared" ref="M80:M116" si="16">L80/(86400*365)</f>
        <v>151.24105864185952</v>
      </c>
    </row>
    <row r="81" spans="1:13" x14ac:dyDescent="0.25">
      <c r="A81">
        <f t="shared" ref="A81:A116" si="17">A80+10</f>
        <v>660</v>
      </c>
      <c r="B81" s="13">
        <f t="shared" si="10"/>
        <v>60.571332758207838</v>
      </c>
      <c r="C81" s="13">
        <f t="shared" si="11"/>
        <v>51.497427440389522</v>
      </c>
      <c r="D81" s="2">
        <f>(1/I$3)*(H$3*B$3*E$3/G$3)^0.5*(A81/((D$3^2-A81^2)^0.5))</f>
        <v>4.9359659939718346E-7</v>
      </c>
      <c r="E81" s="13">
        <f t="shared" si="12"/>
        <v>15.566062358589578</v>
      </c>
      <c r="F81" s="2">
        <f>(B$3/I$3)*(A81/(((B$3/E$3)*(D$3^2-A81^2))+(G$3*C$3^2/F$3))^0.5)</f>
        <v>5.8056888191190909E-7</v>
      </c>
      <c r="G81" s="13">
        <f t="shared" si="13"/>
        <v>18.308820259973963</v>
      </c>
      <c r="H81" s="2">
        <f>I$3*((G$3)/(H$3*B$3*E$3))^0.5*((D$3^2-A81^2)^0.5-(D$3^2-J$3^2)^0.5-(D$3*LN((J$3*(D$3+(D$3^2-A81^2)^0.5))/(A81*(D$3+(D$3^2-J$3^2)^0.5)))))</f>
        <v>-206316572.23312122</v>
      </c>
      <c r="I81" s="13">
        <f t="shared" si="14"/>
        <v>-6.5422555883156148</v>
      </c>
      <c r="J81" s="2">
        <f>B$7*((A$7-A81^2)^0.5-(A$7-K$3^2)^0.5-(A$7^0.5*LN((K$3/A81)*((A$7^0.5+(A$7-A81^2)^0.5)/(A$7^0.5+(A$7-A81^2)^0.5)))))</f>
        <v>4809781923.5714655</v>
      </c>
      <c r="K81" s="13">
        <f t="shared" si="15"/>
        <v>152.51718428372226</v>
      </c>
      <c r="L81" s="2">
        <f>(B$7*((A$7-A$11^2)^0.5-(A$7-K$3^2)^0.5-(A$7^0.5*LN((K$3/A$11)*((A$7^0.5+(A$7-A$11^2)^0.5)/(A$7^0.5+(A$7-A$11^2)^0.5))))))+(I$3*((G$3)/(H$3*B$3*E$3))^0.5*((D$3^2-A81^2)^0.5-(D$3^2-A$11^2)^0.5-(D$3*LN((A$11*(D$3+(D$3^2-A81^2)^0.5))/(A81*(D$3+(D$3^2-A$11^2)^0.5))))))</f>
        <v>4790071135.8326797</v>
      </c>
      <c r="M81" s="13">
        <f t="shared" si="16"/>
        <v>151.89215930468924</v>
      </c>
    </row>
    <row r="82" spans="1:13" x14ac:dyDescent="0.25">
      <c r="A82">
        <f t="shared" si="17"/>
        <v>670</v>
      </c>
      <c r="B82" s="13">
        <f t="shared" si="10"/>
        <v>59.853400941482079</v>
      </c>
      <c r="C82" s="13">
        <f t="shared" si="11"/>
        <v>51.476949519287402</v>
      </c>
      <c r="D82" s="2">
        <f>(1/I$3)*(H$3*B$3*E$3/G$3)^0.5*(A82/((D$3^2-A82^2)^0.5))</f>
        <v>5.0708565296765184E-7</v>
      </c>
      <c r="E82" s="13">
        <f t="shared" si="12"/>
        <v>15.991453151987869</v>
      </c>
      <c r="F82" s="2">
        <f>(B$3/I$3)*(A82/(((B$3/E$3)*(D$3^2-A82^2))+(G$3*C$3^2/F$3))^0.5)</f>
        <v>5.8959983414274101E-7</v>
      </c>
      <c r="G82" s="13">
        <f t="shared" si="13"/>
        <v>18.593620369525482</v>
      </c>
      <c r="H82" s="2">
        <f>I$3*((G$3)/(H$3*B$3*E$3))^0.5*((D$3^2-A82^2)^0.5-(D$3^2-J$3^2)^0.5-(D$3*LN((J$3*(D$3+(D$3^2-A82^2)^0.5))/(A82*(D$3+(D$3^2-J$3^2)^0.5)))))</f>
        <v>-186327390.92029011</v>
      </c>
      <c r="I82" s="13">
        <f t="shared" si="14"/>
        <v>-5.9084028069599857</v>
      </c>
      <c r="J82" s="2">
        <f>B$7*((A$7-A82^2)^0.5-(A$7-K$3^2)^0.5-(A$7^0.5*LN((K$3/A82)*((A$7^0.5+(A$7-A82^2)^0.5)/(A$7^0.5+(A$7-A82^2)^0.5)))))</f>
        <v>4826646339.3264046</v>
      </c>
      <c r="K82" s="13">
        <f t="shared" si="15"/>
        <v>153.0519513992391</v>
      </c>
      <c r="L82" s="2">
        <f>(B$7*((A$7-A$11^2)^0.5-(A$7-K$3^2)^0.5-(A$7^0.5*LN((K$3/A$11)*((A$7^0.5+(A$7-A$11^2)^0.5)/(A$7^0.5+(A$7-A$11^2)^0.5))))))+(I$3*((G$3)/(H$3*B$3*E$3))^0.5*((D$3^2-A82^2)^0.5-(D$3^2-A$11^2)^0.5-(D$3*LN((A$11*(D$3+(D$3^2-A82^2)^0.5))/(A82*(D$3+(D$3^2-A$11^2)^0.5))))))</f>
        <v>4810060317.1455107</v>
      </c>
      <c r="M82" s="13">
        <f t="shared" si="16"/>
        <v>152.52601208604486</v>
      </c>
    </row>
    <row r="83" spans="1:13" x14ac:dyDescent="0.25">
      <c r="A83">
        <f t="shared" si="17"/>
        <v>680</v>
      </c>
      <c r="B83" s="13">
        <f t="shared" si="10"/>
        <v>59.115757247511752</v>
      </c>
      <c r="C83" s="13">
        <f t="shared" si="11"/>
        <v>51.456155325212158</v>
      </c>
      <c r="D83" s="2">
        <f>(1/I$3)*(H$3*B$3*E$3/G$3)^0.5*(A83/((D$3^2-A83^2)^0.5))</f>
        <v>5.2107592563033883E-7</v>
      </c>
      <c r="E83" s="13">
        <f t="shared" si="12"/>
        <v>16.432650390678365</v>
      </c>
      <c r="F83" s="2">
        <f>(B$3/I$3)*(A83/(((B$3/E$3)*(D$3^2-A83^2))+(G$3*C$3^2/F$3))^0.5)</f>
        <v>5.9864165389738226E-7</v>
      </c>
      <c r="G83" s="13">
        <f t="shared" si="13"/>
        <v>18.878763197307848</v>
      </c>
      <c r="H83" s="2">
        <f>I$3*((G$3)/(H$3*B$3*E$3))^0.5*((D$3^2-A83^2)^0.5-(D$3^2-J$3^2)^0.5-(D$3*LN((J$3*(D$3+(D$3^2-A83^2)^0.5))/(A83*(D$3+(D$3^2-J$3^2)^0.5)))))</f>
        <v>-166872353.40319613</v>
      </c>
      <c r="I83" s="13">
        <f t="shared" si="14"/>
        <v>-5.2914876142565994</v>
      </c>
      <c r="J83" s="2">
        <f>B$7*((A$7-A83^2)^0.5-(A$7-K$3^2)^0.5-(A$7^0.5*LN((K$3/A83)*((A$7^0.5+(A$7-A83^2)^0.5)/(A$7^0.5+(A$7-A83^2)^0.5)))))</f>
        <v>4843247223.5413198</v>
      </c>
      <c r="K83" s="13">
        <f t="shared" si="15"/>
        <v>153.57836198444065</v>
      </c>
      <c r="L83" s="2">
        <f>(B$7*((A$7-A$11^2)^0.5-(A$7-K$3^2)^0.5-(A$7^0.5*LN((K$3/A$11)*((A$7^0.5+(A$7-A$11^2)^0.5)/(A$7^0.5+(A$7-A$11^2)^0.5))))))+(I$3*((G$3)/(H$3*B$3*E$3))^0.5*((D$3^2-A83^2)^0.5-(D$3^2-A$11^2)^0.5-(D$3*LN((A$11*(D$3+(D$3^2-A83^2)^0.5))/(A83*(D$3+(D$3^2-A$11^2)^0.5))))))</f>
        <v>4829515354.6626043</v>
      </c>
      <c r="M83" s="13">
        <f t="shared" si="16"/>
        <v>153.14292727874823</v>
      </c>
    </row>
    <row r="84" spans="1:13" x14ac:dyDescent="0.25">
      <c r="A84">
        <f t="shared" si="17"/>
        <v>690</v>
      </c>
      <c r="B84" s="13">
        <f t="shared" si="10"/>
        <v>58.357654203714667</v>
      </c>
      <c r="C84" s="13">
        <f t="shared" si="11"/>
        <v>51.435044474574639</v>
      </c>
      <c r="D84" s="2">
        <f>(1/I$3)*(H$3*B$3*E$3/G$3)^0.5*(A84/((D$3^2-A84^2)^0.5))</f>
        <v>5.3560746027100402E-7</v>
      </c>
      <c r="E84" s="13">
        <f t="shared" si="12"/>
        <v>16.890916867106384</v>
      </c>
      <c r="F84" s="2">
        <f>(B$3/I$3)*(A84/(((B$3/E$3)*(D$3^2-A84^2))+(G$3*C$3^2/F$3))^0.5)</f>
        <v>6.0769452568230882E-7</v>
      </c>
      <c r="G84" s="13">
        <f t="shared" si="13"/>
        <v>19.164254561917289</v>
      </c>
      <c r="H84" s="2">
        <f>I$3*((G$3)/(H$3*B$3*E$3))^0.5*((D$3^2-A84^2)^0.5-(D$3^2-J$3^2)^0.5-(D$3*LN((J$3*(D$3+(D$3^2-A84^2)^0.5))/(A84*(D$3+(D$3^2-J$3^2)^0.5)))))</f>
        <v>-147942334.81316331</v>
      </c>
      <c r="I84" s="13">
        <f t="shared" si="14"/>
        <v>-4.6912206625178623</v>
      </c>
      <c r="J84" s="2">
        <f>B$7*((A$7-A84^2)^0.5-(A$7-K$3^2)^0.5-(A$7^0.5*LN((K$3/A84)*((A$7^0.5+(A$7-A84^2)^0.5)/(A$7^0.5+(A$7-A84^2)^0.5)))))</f>
        <v>4859592058.6571617</v>
      </c>
      <c r="K84" s="13">
        <f t="shared" si="15"/>
        <v>154.09665330597292</v>
      </c>
      <c r="L84" s="2">
        <f>(B$7*((A$7-A$11^2)^0.5-(A$7-K$3^2)^0.5-(A$7^0.5*LN((K$3/A$11)*((A$7^0.5+(A$7-A$11^2)^0.5)/(A$7^0.5+(A$7-A$11^2)^0.5))))))+(I$3*((G$3)/(H$3*B$3*E$3))^0.5*((D$3^2-A84^2)^0.5-(D$3^2-A$11^2)^0.5-(D$3*LN((A$11*(D$3+(D$3^2-A84^2)^0.5))/(A84*(D$3+(D$3^2-A$11^2)^0.5))))))</f>
        <v>4848445373.2526379</v>
      </c>
      <c r="M84" s="13">
        <f t="shared" si="16"/>
        <v>153.74319423048701</v>
      </c>
    </row>
    <row r="85" spans="1:13" x14ac:dyDescent="0.25">
      <c r="A85">
        <f t="shared" si="17"/>
        <v>700</v>
      </c>
      <c r="B85" s="13">
        <f t="shared" si="10"/>
        <v>57.578283683196034</v>
      </c>
      <c r="C85" s="13">
        <f t="shared" si="11"/>
        <v>51.413616577309554</v>
      </c>
      <c r="D85" s="2">
        <f>(1/I$3)*(H$3*B$3*E$3/G$3)^0.5*(A85/((D$3^2-A85^2)^0.5))</f>
        <v>5.5072485588900854E-7</v>
      </c>
      <c r="E85" s="13">
        <f t="shared" si="12"/>
        <v>17.367659055315773</v>
      </c>
      <c r="F85" s="2">
        <f>(B$3/I$3)*(A85/(((B$3/E$3)*(D$3^2-A85^2))+(G$3*C$3^2/F$3))^0.5)</f>
        <v>6.167586350608744E-7</v>
      </c>
      <c r="G85" s="13">
        <f t="shared" si="13"/>
        <v>19.450100315279734</v>
      </c>
      <c r="H85" s="2">
        <f>I$3*((G$3)/(H$3*B$3*E$3))^0.5*((D$3^2-A85^2)^0.5-(D$3^2-J$3^2)^0.5-(D$3*LN((J$3*(D$3+(D$3^2-A85^2)^0.5))/(A85*(D$3+(D$3^2-J$3^2)^0.5)))))</f>
        <v>-129528851.06093678</v>
      </c>
      <c r="I85" s="13">
        <f t="shared" si="14"/>
        <v>-4.1073329230383298</v>
      </c>
      <c r="J85" s="2">
        <f>B$7*((A$7-A85^2)^0.5-(A$7-K$3^2)^0.5-(A$7^0.5*LN((K$3/A85)*((A$7^0.5+(A$7-A85^2)^0.5)/(A$7^0.5+(A$7-A85^2)^0.5)))))</f>
        <v>4875688003.6005259</v>
      </c>
      <c r="K85" s="13">
        <f t="shared" si="15"/>
        <v>154.60705237190911</v>
      </c>
      <c r="L85" s="2">
        <f>(B$7*((A$7-A$11^2)^0.5-(A$7-K$3^2)^0.5-(A$7^0.5*LN((K$3/A$11)*((A$7^0.5+(A$7-A$11^2)^0.5)/(A$7^0.5+(A$7-A$11^2)^0.5))))))+(I$3*((G$3)/(H$3*B$3*E$3))^0.5*((D$3^2-A85^2)^0.5-(D$3^2-A$11^2)^0.5-(D$3*LN((A$11*(D$3+(D$3^2-A85^2)^0.5))/(A85*(D$3+(D$3^2-A$11^2)^0.5))))))</f>
        <v>4866858857.0048637</v>
      </c>
      <c r="M85" s="13">
        <f t="shared" si="16"/>
        <v>154.32708196996651</v>
      </c>
    </row>
    <row r="86" spans="1:13" x14ac:dyDescent="0.25">
      <c r="A86">
        <f t="shared" si="17"/>
        <v>710</v>
      </c>
      <c r="B86" s="13">
        <f t="shared" si="10"/>
        <v>56.776769881471125</v>
      </c>
      <c r="C86" s="13">
        <f t="shared" si="11"/>
        <v>51.391871236838071</v>
      </c>
      <c r="D86" s="2">
        <f>(1/I$3)*(H$3*B$3*E$3/G$3)^0.5*(A86/((D$3^2-A86^2)^0.5))</f>
        <v>5.6647796412596343E-7</v>
      </c>
      <c r="E86" s="13">
        <f t="shared" si="12"/>
        <v>17.864449076676383</v>
      </c>
      <c r="F86" s="2">
        <f>(B$3/I$3)*(A86/(((B$3/E$3)*(D$3^2-A86^2))+(G$3*C$3^2/F$3))^0.5)</f>
        <v>6.2583416867392754E-7</v>
      </c>
      <c r="G86" s="13">
        <f t="shared" si="13"/>
        <v>19.736306343300978</v>
      </c>
      <c r="H86" s="2">
        <f>I$3*((G$3)/(H$3*B$3*E$3))^0.5*((D$3^2-A86^2)^0.5-(D$3^2-J$3^2)^0.5-(D$3*LN((J$3*(D$3+(D$3^2-A86^2)^0.5))/(A86*(D$3+(D$3^2-J$3^2)^0.5)))))</f>
        <v>-111624042.54212439</v>
      </c>
      <c r="I86" s="13">
        <f t="shared" si="14"/>
        <v>-3.5395751693976534</v>
      </c>
      <c r="J86" s="2">
        <f>B$7*((A$7-A86^2)^0.5-(A$7-K$3^2)^0.5-(A$7^0.5*LN((K$3/A86)*((A$7^0.5+(A$7-A86^2)^0.5)/(A$7^0.5+(A$7-A86^2)^0.5)))))</f>
        <v>4891541912.1317225</v>
      </c>
      <c r="K86" s="13">
        <f t="shared" si="15"/>
        <v>155.10977651356299</v>
      </c>
      <c r="L86" s="2">
        <f>(B$7*((A$7-A$11^2)^0.5-(A$7-K$3^2)^0.5-(A$7^0.5*LN((K$3/A$11)*((A$7^0.5+(A$7-A$11^2)^0.5)/(A$7^0.5+(A$7-A$11^2)^0.5))))))+(I$3*((G$3)/(H$3*B$3*E$3))^0.5*((D$3^2-A86^2)^0.5-(D$3^2-A$11^2)^0.5-(D$3*LN((A$11*(D$3+(D$3^2-A86^2)^0.5))/(A86*(D$3+(D$3^2-A$11^2)^0.5))))))</f>
        <v>4884763665.5236769</v>
      </c>
      <c r="M86" s="13">
        <f t="shared" si="16"/>
        <v>154.89483972360722</v>
      </c>
    </row>
    <row r="87" spans="1:13" x14ac:dyDescent="0.25">
      <c r="A87">
        <f t="shared" si="17"/>
        <v>720</v>
      </c>
      <c r="B87" s="13">
        <f t="shared" si="10"/>
        <v>55.95216120019959</v>
      </c>
      <c r="C87" s="13">
        <f t="shared" si="11"/>
        <v>51.369808050029782</v>
      </c>
      <c r="D87" s="2">
        <f>(1/I$3)*(H$3*B$3*E$3/G$3)^0.5*(A87/((D$3^2-A87^2)^0.5))</f>
        <v>5.8292272078182443E-7</v>
      </c>
      <c r="E87" s="13">
        <f t="shared" si="12"/>
        <v>18.383050922575617</v>
      </c>
      <c r="F87" s="2">
        <f>(B$3/I$3)*(A87/(((B$3/E$3)*(D$3^2-A87^2))+(G$3*C$3^2/F$3))^0.5)</f>
        <v>6.3492131426067627E-7</v>
      </c>
      <c r="G87" s="13">
        <f t="shared" si="13"/>
        <v>20.022878566524689</v>
      </c>
      <c r="H87" s="2">
        <f>I$3*((G$3)/(H$3*B$3*E$3))^0.5*((D$3^2-A87^2)^0.5-(D$3^2-J$3^2)^0.5-(D$3*LN((J$3*(D$3+(D$3^2-A87^2)^0.5))/(A87*(D$3+(D$3^2-J$3^2)^0.5)))))</f>
        <v>-94220661.314191863</v>
      </c>
      <c r="I87" s="13">
        <f t="shared" si="14"/>
        <v>-2.9877175708457591</v>
      </c>
      <c r="J87" s="2">
        <f>B$7*((A$7-A87^2)^0.5-(A$7-K$3^2)^0.5-(A$7^0.5*LN((K$3/A87)*((A$7^0.5+(A$7-A87^2)^0.5)/(A$7^0.5+(A$7-A87^2)^0.5)))))</f>
        <v>4907160349.9095688</v>
      </c>
      <c r="K87" s="13">
        <f t="shared" si="15"/>
        <v>155.60503392660988</v>
      </c>
      <c r="L87" s="2">
        <f>(B$7*((A$7-A$11^2)^0.5-(A$7-K$3^2)^0.5-(A$7^0.5*LN((K$3/A$11)*((A$7^0.5+(A$7-A$11^2)^0.5)/(A$7^0.5+(A$7-A$11^2)^0.5))))))+(I$3*((G$3)/(H$3*B$3*E$3))^0.5*((D$3^2-A87^2)^0.5-(D$3^2-A$11^2)^0.5-(D$3*LN((A$11*(D$3+(D$3^2-A87^2)^0.5))/(A87*(D$3+(D$3^2-A$11^2)^0.5))))))</f>
        <v>4902167046.7516088</v>
      </c>
      <c r="M87" s="13">
        <f t="shared" si="16"/>
        <v>155.44669732215908</v>
      </c>
    </row>
    <row r="88" spans="1:13" x14ac:dyDescent="0.25">
      <c r="A88">
        <f t="shared" si="17"/>
        <v>730</v>
      </c>
      <c r="B88" s="13">
        <f t="shared" si="10"/>
        <v>55.10342082213571</v>
      </c>
      <c r="C88" s="13">
        <f t="shared" si="11"/>
        <v>51.347426607163889</v>
      </c>
      <c r="D88" s="2">
        <f>(1/I$3)*(H$3*B$3*E$3/G$3)^0.5*(A88/((D$3^2-A88^2)^0.5))</f>
        <v>6.0012214442227393E-7</v>
      </c>
      <c r="E88" s="13">
        <f t="shared" si="12"/>
        <v>18.925451946500829</v>
      </c>
      <c r="F88" s="2">
        <f>(B$3/I$3)*(A88/(((B$3/E$3)*(D$3^2-A88^2))+(G$3*C$3^2/F$3))^0.5)</f>
        <v>6.4402026067980938E-7</v>
      </c>
      <c r="G88" s="13">
        <f t="shared" si="13"/>
        <v>20.309822940798469</v>
      </c>
      <c r="H88" s="2">
        <f>I$3*((G$3)/(H$3*B$3*E$3))^0.5*((D$3^2-A88^2)^0.5-(D$3^2-J$3^2)^0.5-(D$3*LN((J$3*(D$3+(D$3^2-A88^2)^0.5))/(A88*(D$3+(D$3^2-J$3^2)^0.5)))))</f>
        <v>-77312061.822154358</v>
      </c>
      <c r="I88" s="13">
        <f t="shared" si="14"/>
        <v>-2.4515493982164624</v>
      </c>
      <c r="J88" s="2">
        <f>B$7*((A$7-A88^2)^0.5-(A$7-K$3^2)^0.5-(A$7^0.5*LN((K$3/A88)*((A$7^0.5+(A$7-A88^2)^0.5)/(A$7^0.5+(A$7-A88^2)^0.5)))))</f>
        <v>4922549610.379096</v>
      </c>
      <c r="K88" s="13">
        <f t="shared" si="15"/>
        <v>156.09302417488254</v>
      </c>
      <c r="L88" s="2">
        <f>(B$7*((A$7-A$11^2)^0.5-(A$7-K$3^2)^0.5-(A$7^0.5*LN((K$3/A$11)*((A$7^0.5+(A$7-A$11^2)^0.5)/(A$7^0.5+(A$7-A$11^2)^0.5))))))+(I$3*((G$3)/(H$3*B$3*E$3))^0.5*((D$3^2-A88^2)^0.5-(D$3^2-A$11^2)^0.5-(D$3*LN((A$11*(D$3+(D$3^2-A88^2)^0.5))/(A88*(D$3+(D$3^2-A$11^2)^0.5))))))</f>
        <v>4919075646.2436466</v>
      </c>
      <c r="M88" s="13">
        <f t="shared" si="16"/>
        <v>155.9828654947884</v>
      </c>
    </row>
    <row r="89" spans="1:13" x14ac:dyDescent="0.25">
      <c r="A89">
        <f t="shared" si="17"/>
        <v>740</v>
      </c>
      <c r="B89" s="13">
        <f t="shared" si="10"/>
        <v>54.229415709173047</v>
      </c>
      <c r="C89" s="13">
        <f t="shared" si="11"/>
        <v>51.324726491889614</v>
      </c>
      <c r="D89" s="2">
        <f>(1/I$3)*(H$3*B$3*E$3/G$3)^0.5*(A89/((D$3^2-A89^2)^0.5))</f>
        <v>6.1814754333508829E-7</v>
      </c>
      <c r="E89" s="13">
        <f t="shared" si="12"/>
        <v>19.493900926615343</v>
      </c>
      <c r="F89" s="2">
        <f>(B$3/I$3)*(A89/(((B$3/E$3)*(D$3^2-A89^2))+(G$3*C$3^2/F$3))^0.5)</f>
        <v>6.5313119793087865E-7</v>
      </c>
      <c r="G89" s="13">
        <f t="shared" si="13"/>
        <v>20.597145457948191</v>
      </c>
      <c r="H89" s="2">
        <f>I$3*((G$3)/(H$3*B$3*E$3))^0.5*((D$3^2-A89^2)^0.5-(D$3^2-J$3^2)^0.5-(D$3*LN((J$3*(D$3+(D$3^2-A89^2)^0.5))/(A89*(D$3+(D$3^2-J$3^2)^0.5)))))</f>
        <v>-60892195.315036938</v>
      </c>
      <c r="I89" s="13">
        <f t="shared" si="14"/>
        <v>-1.9308788468745859</v>
      </c>
      <c r="J89" s="2">
        <f>B$7*((A$7-A89^2)^0.5-(A$7-K$3^2)^0.5-(A$7^0.5*LN((K$3/A89)*((A$7^0.5+(A$7-A89^2)^0.5)/(A$7^0.5+(A$7-A89^2)^0.5)))))</f>
        <v>4937715729.5782938</v>
      </c>
      <c r="K89" s="13">
        <f t="shared" si="15"/>
        <v>156.57393865989008</v>
      </c>
      <c r="L89" s="2">
        <f>(B$7*((A$7-A$11^2)^0.5-(A$7-K$3^2)^0.5-(A$7^0.5*LN((K$3/A$11)*((A$7^0.5+(A$7-A$11^2)^0.5)/(A$7^0.5+(A$7-A$11^2)^0.5))))))+(I$3*((G$3)/(H$3*B$3*E$3))^0.5*((D$3^2-A89^2)^0.5-(D$3^2-A$11^2)^0.5-(D$3*LN((A$11*(D$3+(D$3^2-A89^2)^0.5))/(A89*(D$3+(D$3^2-A$11^2)^0.5))))))</f>
        <v>4935495512.7507639</v>
      </c>
      <c r="M89" s="13">
        <f t="shared" si="16"/>
        <v>156.50353604613025</v>
      </c>
    </row>
    <row r="90" spans="1:13" x14ac:dyDescent="0.25">
      <c r="A90">
        <f t="shared" si="17"/>
        <v>750</v>
      </c>
      <c r="B90" s="13">
        <f t="shared" si="10"/>
        <v>53.328903687811689</v>
      </c>
      <c r="C90" s="13">
        <f t="shared" si="11"/>
        <v>51.301707281185926</v>
      </c>
      <c r="D90" s="2">
        <f>(1/I$3)*(H$3*B$3*E$3/G$3)^0.5*(A90/((D$3^2-A90^2)^0.5))</f>
        <v>6.3707998432427897E-7</v>
      </c>
      <c r="E90" s="13">
        <f t="shared" si="12"/>
        <v>20.090954385650459</v>
      </c>
      <c r="F90" s="2">
        <f>(B$3/I$3)*(A90/(((B$3/E$3)*(D$3^2-A90^2))+(G$3*C$3^2/F$3))^0.5)</f>
        <v>6.622543171759463E-7</v>
      </c>
      <c r="G90" s="13">
        <f t="shared" si="13"/>
        <v>20.884852146460641</v>
      </c>
      <c r="H90" s="2">
        <f>I$3*((G$3)/(H$3*B$3*E$3))^0.5*((D$3^2-A90^2)^0.5-(D$3^2-J$3^2)^0.5-(D$3*LN((J$3*(D$3+(D$3^2-A90^2)^0.5))/(A90*(D$3+(D$3^2-J$3^2)^0.5)))))</f>
        <v>-44955608.170880057</v>
      </c>
      <c r="I90" s="13">
        <f t="shared" si="14"/>
        <v>-1.4255329836022341</v>
      </c>
      <c r="J90" s="2">
        <f>B$7*((A$7-A90^2)^0.5-(A$7-K$3^2)^0.5-(A$7^0.5*LN((K$3/A90)*((A$7^0.5+(A$7-A90^2)^0.5)/(A$7^0.5+(A$7-A90^2)^0.5)))))</f>
        <v>4952664499.9509401</v>
      </c>
      <c r="K90" s="13">
        <f t="shared" si="15"/>
        <v>157.04796105881977</v>
      </c>
      <c r="L90" s="2">
        <f>(B$7*((A$7-A$11^2)^0.5-(A$7-K$3^2)^0.5-(A$7^0.5*LN((K$3/A$11)*((A$7^0.5+(A$7-A$11^2)^0.5)/(A$7^0.5+(A$7-A$11^2)^0.5))))))+(I$3*((G$3)/(H$3*B$3*E$3))^0.5*((D$3^2-A90^2)^0.5-(D$3^2-A$11^2)^0.5-(D$3*LN((A$11*(D$3+(D$3^2-A90^2)^0.5))/(A90*(D$3+(D$3^2-A$11^2)^0.5))))))</f>
        <v>4951432099.8949213</v>
      </c>
      <c r="M90" s="13">
        <f t="shared" si="16"/>
        <v>157.00888190940262</v>
      </c>
    </row>
    <row r="91" spans="1:13" x14ac:dyDescent="0.25">
      <c r="A91">
        <f t="shared" si="17"/>
        <v>760</v>
      </c>
      <c r="B91" s="13">
        <f t="shared" si="10"/>
        <v>52.400518198374265</v>
      </c>
      <c r="C91" s="13">
        <f t="shared" si="11"/>
        <v>51.278368545320461</v>
      </c>
      <c r="D91" s="2">
        <f>(1/I$3)*(H$3*B$3*E$3/G$3)^0.5*(A91/((D$3^2-A91^2)^0.5))</f>
        <v>6.5701209334356699E-7</v>
      </c>
      <c r="E91" s="13">
        <f t="shared" si="12"/>
        <v>20.71953337568273</v>
      </c>
      <c r="F91" s="2">
        <f>(B$3/I$3)*(A91/(((B$3/E$3)*(D$3^2-A91^2))+(G$3*C$3^2/F$3))^0.5)</f>
        <v>6.7138981076150774E-7</v>
      </c>
      <c r="G91" s="13">
        <f t="shared" si="13"/>
        <v>21.172949072174909</v>
      </c>
      <c r="H91" s="2">
        <f>I$3*((G$3)/(H$3*B$3*E$3))^0.5*((D$3^2-A91^2)^0.5-(D$3^2-J$3^2)^0.5-(D$3*LN((J$3*(D$3+(D$3^2-A91^2)^0.5))/(A91*(D$3+(D$3^2-J$3^2)^0.5)))))</f>
        <v>-29497444.438266557</v>
      </c>
      <c r="I91" s="13">
        <f t="shared" si="14"/>
        <v>-0.9353578271900862</v>
      </c>
      <c r="J91" s="2">
        <f>B$7*((A$7-A91^2)^0.5-(A$7-K$3^2)^0.5-(A$7^0.5*LN((K$3/A91)*((A$7^0.5+(A$7-A91^2)^0.5)/(A$7^0.5+(A$7-A91^2)^0.5)))))</f>
        <v>4967401483.2445107</v>
      </c>
      <c r="K91" s="13">
        <f t="shared" si="15"/>
        <v>157.51526773352711</v>
      </c>
      <c r="L91" s="2">
        <f>(B$7*((A$7-A$11^2)^0.5-(A$7-K$3^2)^0.5-(A$7^0.5*LN((K$3/A$11)*((A$7^0.5+(A$7-A$11^2)^0.5)/(A$7^0.5+(A$7-A$11^2)^0.5))))))+(I$3*((G$3)/(H$3*B$3*E$3))^0.5*((D$3^2-A91^2)^0.5-(D$3^2-A$11^2)^0.5-(D$3*LN((A$11*(D$3+(D$3^2-A91^2)^0.5))/(A91*(D$3+(D$3^2-A$11^2)^0.5))))))</f>
        <v>4966890263.6275339</v>
      </c>
      <c r="M91" s="13">
        <f t="shared" si="16"/>
        <v>157.49905706581475</v>
      </c>
    </row>
    <row r="92" spans="1:13" x14ac:dyDescent="0.25">
      <c r="A92">
        <f t="shared" si="17"/>
        <v>770</v>
      </c>
      <c r="B92" s="13">
        <f t="shared" si="10"/>
        <v>51.442750168523006</v>
      </c>
      <c r="C92" s="13">
        <f t="shared" si="11"/>
        <v>51.254709847807668</v>
      </c>
      <c r="D92" s="2">
        <f>(1/I$3)*(H$3*B$3*E$3/G$3)^0.5*(A92/((D$3^2-A92^2)^0.5))</f>
        <v>6.7805028051326911E-7</v>
      </c>
      <c r="E92" s="13">
        <f t="shared" si="12"/>
        <v>21.382993646266453</v>
      </c>
      <c r="F92" s="2">
        <f>(B$3/I$3)*(A92/(((B$3/E$3)*(D$3^2-A92^2))+(G$3*C$3^2/F$3))^0.5)</f>
        <v>6.8053787224069155E-7</v>
      </c>
      <c r="G92" s="13">
        <f t="shared" si="13"/>
        <v>21.461442338982447</v>
      </c>
      <c r="H92" s="2">
        <f>I$3*((G$3)/(H$3*B$3*E$3))^0.5*((D$3^2-A92^2)^0.5-(D$3^2-J$3^2)^0.5-(D$3*LN((J$3*(D$3+(D$3^2-A92^2)^0.5))/(A92*(D$3+(D$3^2-J$3^2)^0.5)))))</f>
        <v>-14513453.012339426</v>
      </c>
      <c r="I92" s="13">
        <f t="shared" si="14"/>
        <v>-0.46021857598742472</v>
      </c>
      <c r="J92" s="2">
        <f>B$7*((A$7-A92^2)^0.5-(A$7-K$3^2)^0.5-(A$7^0.5*LN((K$3/A92)*((A$7^0.5+(A$7-A92^2)^0.5)/(A$7^0.5+(A$7-A92^2)^0.5)))))</f>
        <v>4981932022.5649509</v>
      </c>
      <c r="K92" s="13">
        <f t="shared" si="15"/>
        <v>157.97602811279017</v>
      </c>
      <c r="L92" s="2">
        <f>(B$7*((A$7-A$11^2)^0.5-(A$7-K$3^2)^0.5-(A$7^0.5*LN((K$3/A$11)*((A$7^0.5+(A$7-A$11^2)^0.5)/(A$7^0.5+(A$7-A$11^2)^0.5))))))+(I$3*((G$3)/(H$3*B$3*E$3))^0.5*((D$3^2-A92^2)^0.5-(D$3^2-A$11^2)^0.5-(D$3*LN((A$11*(D$3+(D$3^2-A92^2)^0.5))/(A92*(D$3+(D$3^2-A$11^2)^0.5))))))</f>
        <v>4981874255.0534611</v>
      </c>
      <c r="M92" s="13">
        <f t="shared" si="16"/>
        <v>157.9741963170174</v>
      </c>
    </row>
    <row r="93" spans="1:13" x14ac:dyDescent="0.25">
      <c r="A93">
        <f t="shared" si="17"/>
        <v>780</v>
      </c>
      <c r="B93" s="13">
        <f t="shared" si="10"/>
        <v>50.453926317707541</v>
      </c>
      <c r="C93" s="13">
        <f t="shared" si="11"/>
        <v>51.230730745366216</v>
      </c>
      <c r="D93" s="2">
        <f>(1/I$3)*(H$3*B$3*E$3/G$3)^0.5*(A93/((D$3^2-A93^2)^0.5))</f>
        <v>7.0031751320966362E-7</v>
      </c>
      <c r="E93" s="13">
        <f t="shared" si="12"/>
        <v>22.085213096579952</v>
      </c>
      <c r="F93" s="2">
        <f>(B$3/I$3)*(A93/(((B$3/E$3)*(D$3^2-A93^2))+(G$3*C$3^2/F$3))^0.5)</f>
        <v>6.8969869639574594E-7</v>
      </c>
      <c r="G93" s="13">
        <f t="shared" si="13"/>
        <v>21.750338089536243</v>
      </c>
      <c r="H93" s="2">
        <f>I$3*((G$3)/(H$3*B$3*E$3))^0.5*((D$3^2-A93^2)^0.5-(D$3^2-J$3^2)^0.5-(D$3*LN((J$3*(D$3+(D$3^2-A93^2)^0.5))/(A93*(D$3+(D$3^2-J$3^2)^0.5)))))</f>
        <v>0</v>
      </c>
      <c r="I93" s="13">
        <f t="shared" si="14"/>
        <v>0</v>
      </c>
      <c r="J93" s="2">
        <f>B$7*((A$7-A93^2)^0.5-(A$7-K$3^2)^0.5-(A$7^0.5*LN((K$3/A93)*((A$7^0.5+(A$7-A93^2)^0.5)/(A$7^0.5+(A$7-A93^2)^0.5)))))</f>
        <v>4996261253.6535568</v>
      </c>
      <c r="K93" s="13">
        <f t="shared" si="15"/>
        <v>158.43040504989716</v>
      </c>
      <c r="L93" s="2">
        <f>(B$7*((A$7-A$11^2)^0.5-(A$7-K$3^2)^0.5-(A$7^0.5*LN((K$3/A$11)*((A$7^0.5+(A$7-A$11^2)^0.5)/(A$7^0.5+(A$7-A$11^2)^0.5))))))+(I$3*((G$3)/(H$3*B$3*E$3))^0.5*((D$3^2-A93^2)^0.5-(D$3^2-A$11^2)^0.5-(D$3*LN((A$11*(D$3+(D$3^2-A93^2)^0.5))/(A93*(D$3+(D$3^2-A$11^2)^0.5))))))</f>
        <v>4996387708.0658007</v>
      </c>
      <c r="M93" s="13">
        <f t="shared" si="16"/>
        <v>158.43441489300483</v>
      </c>
    </row>
    <row r="94" spans="1:13" x14ac:dyDescent="0.25">
      <c r="A94">
        <f t="shared" si="17"/>
        <v>790</v>
      </c>
      <c r="B94" s="13">
        <f t="shared" si="10"/>
        <v>49.432182992185524</v>
      </c>
      <c r="C94" s="13">
        <f t="shared" si="11"/>
        <v>51.206430787875519</v>
      </c>
      <c r="D94" s="2">
        <f>(1/I$3)*(H$3*B$3*E$3/G$3)^0.5*(A94/((D$3^2-A94^2)^0.5))</f>
        <v>7.2395680450684078E-7</v>
      </c>
      <c r="E94" s="13">
        <f t="shared" si="12"/>
        <v>22.83070178692773</v>
      </c>
      <c r="F94" s="2">
        <f>(B$3/I$3)*(A94/(((B$3/E$3)*(D$3^2-A94^2))+(G$3*C$3^2/F$3))^0.5)</f>
        <v>6.9887247926081775E-7</v>
      </c>
      <c r="G94" s="13">
        <f t="shared" si="13"/>
        <v>22.039642505969148</v>
      </c>
      <c r="H94" s="2">
        <f>I$3*((G$3)/(H$3*B$3*E$3))^0.5*((D$3^2-A94^2)^0.5-(D$3^2-J$3^2)^0.5-(D$3*LN((J$3*(D$3+(D$3^2-A94^2)^0.5))/(A94*(D$3+(D$3^2-J$3^2)^0.5)))))</f>
        <v>14045912.997886648</v>
      </c>
      <c r="I94" s="13">
        <f t="shared" si="14"/>
        <v>0.44539297938504085</v>
      </c>
      <c r="J94" s="2">
        <f>B$7*((A$7-A94^2)^0.5-(A$7-K$3^2)^0.5-(A$7^0.5*LN((K$3/A94)*((A$7^0.5+(A$7-A94^2)^0.5)/(A$7^0.5+(A$7-A94^2)^0.5)))))</f>
        <v>5010394115.4454718</v>
      </c>
      <c r="K94" s="13">
        <f t="shared" si="15"/>
        <v>158.87855515745409</v>
      </c>
      <c r="L94" s="2">
        <f>(B$7*((A$7-A$11^2)^0.5-(A$7-K$3^2)^0.5-(A$7^0.5*LN((K$3/A$11)*((A$7^0.5+(A$7-A$11^2)^0.5)/(A$7^0.5+(A$7-A$11^2)^0.5))))))+(I$3*((G$3)/(H$3*B$3*E$3))^0.5*((D$3^2-A94^2)^0.5-(D$3^2-A$11^2)^0.5-(D$3*LN((A$11*(D$3+(D$3^2-A94^2)^0.5))/(A94*(D$3+(D$3^2-A$11^2)^0.5))))))</f>
        <v>5010433621.0636873</v>
      </c>
      <c r="M94" s="13">
        <f t="shared" si="16"/>
        <v>158.87980787238988</v>
      </c>
    </row>
    <row r="95" spans="1:13" x14ac:dyDescent="0.25">
      <c r="A95">
        <f t="shared" si="17"/>
        <v>800</v>
      </c>
      <c r="B95" s="13">
        <f t="shared" si="10"/>
        <v>48.375434348456594</v>
      </c>
      <c r="C95" s="13">
        <f t="shared" si="11"/>
        <v>51.181809518331569</v>
      </c>
      <c r="D95" s="2">
        <f>(1/I$3)*(H$3*B$3*E$3/G$3)^0.5*(A95/((D$3^2-A95^2)^0.5))</f>
        <v>7.4913564612398665E-7</v>
      </c>
      <c r="E95" s="13">
        <f t="shared" si="12"/>
        <v>23.62474173616604</v>
      </c>
      <c r="F95" s="2">
        <f>(B$3/I$3)*(A95/(((B$3/E$3)*(D$3^2-A95^2))+(G$3*C$3^2/F$3))^0.5)</f>
        <v>7.0805941814502846E-7</v>
      </c>
      <c r="G95" s="13">
        <f t="shared" si="13"/>
        <v>22.329361810621617</v>
      </c>
      <c r="H95" s="2">
        <f>I$3*((G$3)/(H$3*B$3*E$3))^0.5*((D$3^2-A95^2)^0.5-(D$3^2-J$3^2)^0.5-(D$3*LN((J$3*(D$3+(D$3^2-A95^2)^0.5))/(A95*(D$3+(D$3^2-J$3^2)^0.5)))))</f>
        <v>27626623.736536782</v>
      </c>
      <c r="I95" s="13">
        <f t="shared" si="14"/>
        <v>0.87603449189931448</v>
      </c>
      <c r="J95" s="2">
        <f>B$7*((A$7-A95^2)^0.5-(A$7-K$3^2)^0.5-(A$7^0.5*LN((K$3/A95)*((A$7^0.5+(A$7-A95^2)^0.5)/(A$7^0.5+(A$7-A95^2)^0.5)))))</f>
        <v>5024335359.9639664</v>
      </c>
      <c r="K95" s="13">
        <f t="shared" si="15"/>
        <v>159.32062912113034</v>
      </c>
      <c r="L95" s="2">
        <f>(B$7*((A$7-A$11^2)^0.5-(A$7-K$3^2)^0.5-(A$7^0.5*LN((K$3/A$11)*((A$7^0.5+(A$7-A$11^2)^0.5)/(A$7^0.5+(A$7-A$11^2)^0.5))))))+(I$3*((G$3)/(H$3*B$3*E$3))^0.5*((D$3^2-A95^2)^0.5-(D$3^2-A$11^2)^0.5-(D$3*LN((A$11*(D$3+(D$3^2-A95^2)^0.5))/(A95*(D$3+(D$3^2-A$11^2)^0.5))))))</f>
        <v>5024014331.8023376</v>
      </c>
      <c r="M95" s="13">
        <f t="shared" si="16"/>
        <v>159.31044938490416</v>
      </c>
    </row>
    <row r="96" spans="1:13" x14ac:dyDescent="0.25">
      <c r="A96">
        <f t="shared" si="17"/>
        <v>810</v>
      </c>
      <c r="B96" s="13">
        <f t="shared" si="10"/>
        <v>47.281333314104188</v>
      </c>
      <c r="C96" s="13">
        <f t="shared" si="11"/>
        <v>51.156866472801902</v>
      </c>
      <c r="D96" s="2">
        <f>(1/I$3)*(H$3*B$3*E$3/G$3)^0.5*(A96/((D$3^2-A96^2)^0.5))</f>
        <v>7.7605170420508097E-7</v>
      </c>
      <c r="E96" s="13">
        <f t="shared" si="12"/>
        <v>24.47356654381143</v>
      </c>
      <c r="F96" s="2">
        <f>(B$3/I$3)*(A96/(((B$3/E$3)*(D$3^2-A96^2))+(G$3*C$3^2/F$3))^0.5)</f>
        <v>7.1725971165585609E-7</v>
      </c>
      <c r="G96" s="13">
        <f t="shared" si="13"/>
        <v>22.619502266779076</v>
      </c>
      <c r="H96" s="2">
        <f>I$3*((G$3)/(H$3*B$3*E$3))^0.5*((D$3^2-A96^2)^0.5-(D$3^2-J$3^2)^0.5-(D$3*LN((J$3*(D$3+(D$3^2-A96^2)^0.5))/(A96*(D$3+(D$3^2-J$3^2)^0.5)))))</f>
        <v>40743776.066962145</v>
      </c>
      <c r="I96" s="13">
        <f t="shared" si="14"/>
        <v>1.2919766637164556</v>
      </c>
      <c r="J96" s="2">
        <f>B$7*((A$7-A96^2)^0.5-(A$7-K$3^2)^0.5-(A$7^0.5*LN((K$3/A96)*((A$7^0.5+(A$7-A96^2)^0.5)/(A$7^0.5+(A$7-A96^2)^0.5)))))</f>
        <v>5038089561.6000566</v>
      </c>
      <c r="K96" s="13">
        <f t="shared" si="15"/>
        <v>159.7567719939135</v>
      </c>
      <c r="L96" s="2">
        <f>(B$7*((A$7-A$11^2)^0.5-(A$7-K$3^2)^0.5-(A$7^0.5*LN((K$3/A$11)*((A$7^0.5+(A$7-A$11^2)^0.5)/(A$7^0.5+(A$7-A$11^2)^0.5))))))+(I$3*((G$3)/(H$3*B$3*E$3))^0.5*((D$3^2-A96^2)^0.5-(D$3^2-A$11^2)^0.5-(D$3*LN((A$11*(D$3+(D$3^2-A96^2)^0.5))/(A96*(D$3+(D$3^2-A$11^2)^0.5))))))</f>
        <v>5037131484.1327629</v>
      </c>
      <c r="M96" s="13">
        <f t="shared" si="16"/>
        <v>159.7263915567213</v>
      </c>
    </row>
    <row r="97" spans="1:13" x14ac:dyDescent="0.25">
      <c r="A97">
        <f t="shared" si="17"/>
        <v>820</v>
      </c>
      <c r="B97" s="13">
        <f t="shared" si="10"/>
        <v>46.147223210564562</v>
      </c>
      <c r="C97" s="13">
        <f t="shared" si="11"/>
        <v>51.131601180379697</v>
      </c>
      <c r="D97" s="2">
        <f>(1/I$3)*(H$3*B$3*E$3/G$3)^0.5*(A97/((D$3^2-A97^2)^0.5))</f>
        <v>8.0494022694164349E-7</v>
      </c>
      <c r="E97" s="13">
        <f t="shared" si="12"/>
        <v>25.38459499683167</v>
      </c>
      <c r="F97" s="2">
        <f>(B$3/I$3)*(A97/(((B$3/E$3)*(D$3^2-A97^2))+(G$3*C$3^2/F$3))^0.5)</f>
        <v>7.2647355972283045E-7</v>
      </c>
      <c r="G97" s="13">
        <f t="shared" si="13"/>
        <v>22.910070179419179</v>
      </c>
      <c r="H97" s="2">
        <f>I$3*((G$3)/(H$3*B$3*E$3))^0.5*((D$3^2-A97^2)^0.5-(D$3^2-J$3^2)^0.5-(D$3*LN((J$3*(D$3+(D$3^2-A97^2)^0.5))/(A97*(D$3+(D$3^2-J$3^2)^0.5)))))</f>
        <v>53398276.934583575</v>
      </c>
      <c r="I97" s="13">
        <f t="shared" si="14"/>
        <v>1.6932482538870997</v>
      </c>
      <c r="J97" s="2">
        <f>B$7*((A$7-A97^2)^0.5-(A$7-K$3^2)^0.5-(A$7^0.5*LN((K$3/A97)*((A$7^0.5+(A$7-A97^2)^0.5)/(A$7^0.5+(A$7-A97^2)^0.5)))))</f>
        <v>5051661125.8226938</v>
      </c>
      <c r="K97" s="13">
        <f t="shared" si="15"/>
        <v>160.18712347230763</v>
      </c>
      <c r="L97" s="2">
        <f>(B$7*((A$7-A$11^2)^0.5-(A$7-K$3^2)^0.5-(A$7^0.5*LN((K$3/A$11)*((A$7^0.5+(A$7-A$11^2)^0.5)/(A$7^0.5+(A$7-A$11^2)^0.5))))))+(I$3*((G$3)/(H$3*B$3*E$3))^0.5*((D$3^2-A97^2)^0.5-(D$3^2-A$11^2)^0.5-(D$3*LN((A$11*(D$3+(D$3^2-A97^2)^0.5))/(A97*(D$3+(D$3^2-A$11^2)^0.5))))))</f>
        <v>5049785985.0003843</v>
      </c>
      <c r="M97" s="13">
        <f t="shared" si="16"/>
        <v>160.12766314689193</v>
      </c>
    </row>
    <row r="98" spans="1:13" x14ac:dyDescent="0.25">
      <c r="A98">
        <f t="shared" si="17"/>
        <v>830</v>
      </c>
      <c r="B98" s="13">
        <f t="shared" si="10"/>
        <v>44.970077147594317</v>
      </c>
      <c r="C98" s="13">
        <f t="shared" si="11"/>
        <v>51.106013163137128</v>
      </c>
      <c r="D98" s="2">
        <f>(1/I$3)*(H$3*B$3*E$3/G$3)^0.5*(A98/((D$3^2-A98^2)^0.5))</f>
        <v>8.3608380810148021E-7</v>
      </c>
      <c r="E98" s="13">
        <f t="shared" si="12"/>
        <v>26.366738972288282</v>
      </c>
      <c r="F98" s="2">
        <f>(B$3/I$3)*(A98/(((B$3/E$3)*(D$3^2-A98^2))+(G$3*C$3^2/F$3))^0.5)</f>
        <v>7.3570116362154567E-7</v>
      </c>
      <c r="G98" s="13">
        <f t="shared" si="13"/>
        <v>23.201071895969065</v>
      </c>
      <c r="H98" s="2">
        <f>I$3*((G$3)/(H$3*B$3*E$3))^0.5*((D$3^2-A98^2)^0.5-(D$3^2-J$3^2)^0.5-(D$3*LN((J$3*(D$3+(D$3^2-A98^2)^0.5))/(A98*(D$3+(D$3^2-J$3^2)^0.5)))))</f>
        <v>65590241.481013678</v>
      </c>
      <c r="I98" s="13">
        <f t="shared" si="14"/>
        <v>2.079852913527831</v>
      </c>
      <c r="J98" s="2">
        <f>B$7*((A$7-A98^2)^0.5-(A$7-K$3^2)^0.5-(A$7^0.5*LN((K$3/A98)*((A$7^0.5+(A$7-A98^2)^0.5)/(A$7^0.5+(A$7-A98^2)^0.5)))))</f>
        <v>5065054297.3609467</v>
      </c>
      <c r="K98" s="13">
        <f t="shared" si="15"/>
        <v>160.61181815578851</v>
      </c>
      <c r="L98" s="2">
        <f>(B$7*((A$7-A$11^2)^0.5-(A$7-K$3^2)^0.5-(A$7^0.5*LN((K$3/A$11)*((A$7^0.5+(A$7-A$11^2)^0.5)/(A$7^0.5+(A$7-A$11^2)^0.5))))))+(I$3*((G$3)/(H$3*B$3*E$3))^0.5*((D$3^2-A98^2)^0.5-(D$3^2-A$11^2)^0.5-(D$3*LN((A$11*(D$3+(D$3^2-A98^2)^0.5))/(A98*(D$3+(D$3^2-A$11^2)^0.5))))))</f>
        <v>5061977949.546814</v>
      </c>
      <c r="M98" s="13">
        <f t="shared" si="16"/>
        <v>160.51426780653267</v>
      </c>
    </row>
    <row r="99" spans="1:13" x14ac:dyDescent="0.25">
      <c r="A99">
        <f t="shared" si="17"/>
        <v>840</v>
      </c>
      <c r="B99" s="13">
        <f t="shared" si="10"/>
        <v>43.74642117709935</v>
      </c>
      <c r="C99" s="13">
        <f t="shared" si="11"/>
        <v>51.080101936077824</v>
      </c>
      <c r="D99" s="2">
        <f>(1/I$3)*(H$3*B$3*E$3/G$3)^0.5*(A99/((D$3^2-A99^2)^0.5))</f>
        <v>8.6982544758283151E-7</v>
      </c>
      <c r="E99" s="13">
        <f t="shared" si="12"/>
        <v>27.430815314972175</v>
      </c>
      <c r="F99" s="2">
        <f>(B$3/I$3)*(A99/(((B$3/E$3)*(D$3^2-A99^2))+(G$3*C$3^2/F$3))^0.5)</f>
        <v>7.4494272599799945E-7</v>
      </c>
      <c r="G99" s="13">
        <f t="shared" si="13"/>
        <v>23.49251380707291</v>
      </c>
      <c r="H99" s="2">
        <f>I$3*((G$3)/(H$3*B$3*E$3))^0.5*((D$3^2-A99^2)^0.5-(D$3^2-J$3^2)^0.5-(D$3*LN((J$3*(D$3+(D$3^2-A99^2)^0.5))/(A99*(D$3+(D$3^2-J$3^2)^0.5)))))</f>
        <v>77318923.371157274</v>
      </c>
      <c r="I99" s="13">
        <f t="shared" si="14"/>
        <v>2.4517669765080314</v>
      </c>
      <c r="J99" s="2">
        <f>B$7*((A$7-A99^2)^0.5-(A$7-K$3^2)^0.5-(A$7^0.5*LN((K$3/A99)*((A$7^0.5+(A$7-A99^2)^0.5)/(A$7^0.5+(A$7-A99^2)^0.5)))))</f>
        <v>5078273167.8961029</v>
      </c>
      <c r="K99" s="13">
        <f t="shared" si="15"/>
        <v>161.03098579071863</v>
      </c>
      <c r="L99" s="2">
        <f>(B$7*((A$7-A$11^2)^0.5-(A$7-K$3^2)^0.5-(A$7^0.5*LN((K$3/A$11)*((A$7^0.5+(A$7-A$11^2)^0.5)/(A$7^0.5+(A$7-A$11^2)^0.5))))))+(I$3*((G$3)/(H$3*B$3*E$3))^0.5*((D$3^2-A99^2)^0.5-(D$3^2-A$11^2)^0.5-(D$3*LN((A$11*(D$3+(D$3^2-A99^2)^0.5))/(A99*(D$3+(D$3^2-A$11^2)^0.5))))))</f>
        <v>5073706631.4369574</v>
      </c>
      <c r="M99" s="13">
        <f t="shared" si="16"/>
        <v>160.88618186951285</v>
      </c>
    </row>
    <row r="100" spans="1:13" x14ac:dyDescent="0.25">
      <c r="A100">
        <f t="shared" si="17"/>
        <v>850</v>
      </c>
      <c r="B100" s="13">
        <f t="shared" si="10"/>
        <v>42.472235536599833</v>
      </c>
      <c r="C100" s="13">
        <f t="shared" si="11"/>
        <v>51.053867007088435</v>
      </c>
      <c r="D100" s="2">
        <f>(1/I$3)*(H$3*B$3*E$3/G$3)^0.5*(A100/((D$3^2-A100^2)^0.5))</f>
        <v>9.0658631273779061E-7</v>
      </c>
      <c r="E100" s="13">
        <f t="shared" si="12"/>
        <v>28.590105958498963</v>
      </c>
      <c r="F100" s="2">
        <f>(B$3/I$3)*(A100/(((B$3/E$3)*(D$3^2-A100^2))+(G$3*C$3^2/F$3))^0.5)</f>
        <v>7.5419845089326761E-7</v>
      </c>
      <c r="G100" s="13">
        <f t="shared" si="13"/>
        <v>23.784402347370087</v>
      </c>
      <c r="H100" s="2">
        <f>I$3*((G$3)/(H$3*B$3*E$3))^0.5*((D$3^2-A100^2)^0.5-(D$3^2-J$3^2)^0.5-(D$3*LN((J$3*(D$3+(D$3^2-A100^2)^0.5))/(A100*(D$3+(D$3^2-J$3^2)^0.5)))))</f>
        <v>88582626.456246883</v>
      </c>
      <c r="I100" s="13">
        <f t="shared" si="14"/>
        <v>2.8089366583031103</v>
      </c>
      <c r="J100" s="2">
        <f>B$7*((A$7-A100^2)^0.5-(A$7-K$3^2)^0.5-(A$7^0.5*LN((K$3/A100)*((A$7^0.5+(A$7-A100^2)^0.5)/(A$7^0.5+(A$7-A100^2)^0.5)))))</f>
        <v>5091321683.2985258</v>
      </c>
      <c r="K100" s="13">
        <f t="shared" si="15"/>
        <v>161.44475149982642</v>
      </c>
      <c r="L100" s="2">
        <f>(B$7*((A$7-A$11^2)^0.5-(A$7-K$3^2)^0.5-(A$7^0.5*LN((K$3/A$11)*((A$7^0.5+(A$7-A$11^2)^0.5)/(A$7^0.5+(A$7-A$11^2)^0.5))))))+(I$3*((G$3)/(H$3*B$3*E$3))^0.5*((D$3^2-A100^2)^0.5-(D$3^2-A$11^2)^0.5-(D$3*LN((A$11*(D$3+(D$3^2-A100^2)^0.5))/(A100*(D$3+(D$3^2-A$11^2)^0.5))))))</f>
        <v>5084970334.522048</v>
      </c>
      <c r="M100" s="13">
        <f t="shared" si="16"/>
        <v>161.24335155130797</v>
      </c>
    </row>
    <row r="101" spans="1:13" x14ac:dyDescent="0.25">
      <c r="A101">
        <f t="shared" si="17"/>
        <v>860</v>
      </c>
      <c r="B101" s="13">
        <f t="shared" si="10"/>
        <v>41.142825810550818</v>
      </c>
      <c r="C101" s="13">
        <f t="shared" si="11"/>
        <v>51.027307876889424</v>
      </c>
      <c r="D101" s="2">
        <f>(1/I$3)*(H$3*B$3*E$3/G$3)^0.5*(A101/((D$3^2-A101^2)^0.5))</f>
        <v>9.4689034284091462E-7</v>
      </c>
      <c r="E101" s="13">
        <f t="shared" si="12"/>
        <v>29.861133851831081</v>
      </c>
      <c r="F101" s="2">
        <f>(B$3/I$3)*(A101/(((B$3/E$3)*(D$3^2-A101^2))+(G$3*C$3^2/F$3))^0.5)</f>
        <v>7.6346854376851596E-7</v>
      </c>
      <c r="G101" s="13">
        <f t="shared" si="13"/>
        <v>24.076743996283916</v>
      </c>
      <c r="H101" s="2">
        <f>I$3*((G$3)/(H$3*B$3*E$3))^0.5*((D$3^2-A101^2)^0.5-(D$3^2-J$3^2)^0.5-(D$3*LN((J$3*(D$3+(D$3^2-A101^2)^0.5))/(A101*(D$3+(D$3^2-J$3^2)^0.5)))))</f>
        <v>99378592.438196033</v>
      </c>
      <c r="I101" s="13">
        <f t="shared" si="14"/>
        <v>3.1512744938545167</v>
      </c>
      <c r="J101" s="2">
        <f>B$7*((A$7-A101^2)^0.5-(A$7-K$3^2)^0.5-(A$7^0.5*LN((K$3/A101)*((A$7^0.5+(A$7-A101^2)^0.5)/(A$7^0.5+(A$7-A101^2)^0.5)))))</f>
        <v>5104203650.4411631</v>
      </c>
      <c r="K101" s="13">
        <f t="shared" si="15"/>
        <v>161.85323599826114</v>
      </c>
      <c r="L101" s="2">
        <f>(B$7*((A$7-A$11^2)^0.5-(A$7-K$3^2)^0.5-(A$7^0.5*LN((K$3/A$11)*((A$7^0.5+(A$7-A$11^2)^0.5)/(A$7^0.5+(A$7-A$11^2)^0.5))))))+(I$3*((G$3)/(H$3*B$3*E$3))^0.5*((D$3^2-A101^2)^0.5-(D$3^2-A$11^2)^0.5-(D$3*LN((A$11*(D$3+(D$3^2-A101^2)^0.5))/(A101*(D$3+(D$3^2-A$11^2)^0.5))))))</f>
        <v>5095766300.5039968</v>
      </c>
      <c r="M101" s="13">
        <f t="shared" si="16"/>
        <v>161.58568938685937</v>
      </c>
    </row>
    <row r="102" spans="1:13" x14ac:dyDescent="0.25">
      <c r="A102">
        <f t="shared" si="17"/>
        <v>870</v>
      </c>
      <c r="B102" s="13">
        <f t="shared" si="10"/>
        <v>39.752651966968259</v>
      </c>
      <c r="C102" s="13">
        <f t="shared" si="11"/>
        <v>51.000424038984868</v>
      </c>
      <c r="D102" s="2">
        <f>(1/I$3)*(H$3*B$3*E$3/G$3)^0.5*(A102/((D$3^2-A102^2)^0.5))</f>
        <v>9.9139905177354267E-7</v>
      </c>
      <c r="E102" s="13">
        <f t="shared" si="12"/>
        <v>31.264760496730442</v>
      </c>
      <c r="F102" s="2">
        <f>(B$3/I$3)*(A102/(((B$3/E$3)*(D$3^2-A102^2))+(G$3*C$3^2/F$3))^0.5)</f>
        <v>7.7275321153036506E-7</v>
      </c>
      <c r="G102" s="13">
        <f t="shared" si="13"/>
        <v>24.36954527882159</v>
      </c>
      <c r="H102" s="2">
        <f>I$3*((G$3)/(H$3*B$3*E$3))^0.5*((D$3^2-A102^2)^0.5-(D$3^2-J$3^2)^0.5-(D$3*LN((J$3*(D$3+(D$3^2-A102^2)^0.5))/(A102*(D$3+(D$3^2-J$3^2)^0.5)))))</f>
        <v>109702857.09059109</v>
      </c>
      <c r="I102" s="13">
        <f t="shared" si="14"/>
        <v>3.4786547783672974</v>
      </c>
      <c r="J102" s="2">
        <f>B$7*((A$7-A102^2)^0.5-(A$7-K$3^2)^0.5-(A$7^0.5*LN((K$3/A102)*((A$7^0.5+(A$7-A102^2)^0.5)/(A$7^0.5+(A$7-A102^2)^0.5)))))</f>
        <v>5116922743.619133</v>
      </c>
      <c r="K102" s="13">
        <f t="shared" si="15"/>
        <v>162.25655579715666</v>
      </c>
      <c r="L102" s="2">
        <f>(B$7*((A$7-A$11^2)^0.5-(A$7-K$3^2)^0.5-(A$7^0.5*LN((K$3/A$11)*((A$7^0.5+(A$7-A$11^2)^0.5)/(A$7^0.5+(A$7-A$11^2)^0.5))))))+(I$3*((G$3)/(H$3*B$3*E$3))^0.5*((D$3^2-A102^2)^0.5-(D$3^2-A$11^2)^0.5-(D$3*LN((A$11*(D$3+(D$3^2-A102^2)^0.5))/(A102*(D$3+(D$3^2-A$11^2)^0.5))))))</f>
        <v>5106090565.1563921</v>
      </c>
      <c r="M102" s="13">
        <f t="shared" si="16"/>
        <v>161.91306967137214</v>
      </c>
    </row>
    <row r="103" spans="1:13" x14ac:dyDescent="0.25">
      <c r="A103">
        <f t="shared" si="17"/>
        <v>880</v>
      </c>
      <c r="B103" s="13">
        <f t="shared" si="10"/>
        <v>38.295097070841187</v>
      </c>
      <c r="C103" s="13">
        <f t="shared" si="11"/>
        <v>50.973214979611463</v>
      </c>
      <c r="D103" s="2">
        <f>(1/I$3)*(H$3*B$3*E$3/G$3)^0.5*(A103/((D$3^2-A103^2)^0.5))</f>
        <v>1.0409619388124936E-6</v>
      </c>
      <c r="E103" s="13">
        <f t="shared" si="12"/>
        <v>32.827775702390795</v>
      </c>
      <c r="F103" s="2">
        <f>(B$3/I$3)*(A103/(((B$3/E$3)*(D$3^2-A103^2))+(G$3*C$3^2/F$3))^0.5)</f>
        <v>7.8205266255660728E-7</v>
      </c>
      <c r="G103" s="13">
        <f t="shared" si="13"/>
        <v>24.662812766385166</v>
      </c>
      <c r="H103" s="2">
        <f>I$3*((G$3)/(H$3*B$3*E$3))^0.5*((D$3^2-A103^2)^0.5-(D$3^2-J$3^2)^0.5-(D$3*LN((J$3*(D$3+(D$3^2-A103^2)^0.5))/(A103*(D$3+(D$3^2-J$3^2)^0.5)))))</f>
        <v>119550064.43538792</v>
      </c>
      <c r="I103" s="13">
        <f t="shared" si="14"/>
        <v>3.7909076748918036</v>
      </c>
      <c r="J103" s="2">
        <f>B$7*((A$7-A103^2)^0.5-(A$7-K$3^2)^0.5-(A$7^0.5*LN((K$3/A103)*((A$7^0.5+(A$7-A103^2)^0.5)/(A$7^0.5+(A$7-A103^2)^0.5)))))</f>
        <v>5129482510.6023378</v>
      </c>
      <c r="K103" s="13">
        <f t="shared" si="15"/>
        <v>162.65482339555865</v>
      </c>
      <c r="L103" s="2">
        <f>(B$7*((A$7-A$11^2)^0.5-(A$7-K$3^2)^0.5-(A$7^0.5*LN((K$3/A$11)*((A$7^0.5+(A$7-A$11^2)^0.5)/(A$7^0.5+(A$7-A$11^2)^0.5))))))+(I$3*((G$3)/(H$3*B$3*E$3))^0.5*((D$3^2-A103^2)^0.5-(D$3^2-A$11^2)^0.5-(D$3*LN((A$11*(D$3+(D$3^2-A103^2)^0.5))/(A103*(D$3+(D$3^2-A$11^2)^0.5))))))</f>
        <v>5115937772.5011892</v>
      </c>
      <c r="M103" s="13">
        <f t="shared" si="16"/>
        <v>162.22532256789665</v>
      </c>
    </row>
    <row r="104" spans="1:13" x14ac:dyDescent="0.25">
      <c r="A104">
        <f t="shared" si="17"/>
        <v>890</v>
      </c>
      <c r="B104" s="13">
        <f t="shared" si="10"/>
        <v>36.76214737269926</v>
      </c>
      <c r="C104" s="13">
        <f t="shared" si="11"/>
        <v>50.94568017768654</v>
      </c>
      <c r="D104" s="2">
        <f>(1/I$3)*(H$3*B$3*E$3/G$3)^0.5*(A104/((D$3^2-A104^2)^0.5))</f>
        <v>1.0966915265715806E-6</v>
      </c>
      <c r="E104" s="13">
        <f t="shared" si="12"/>
        <v>34.585263981961361</v>
      </c>
      <c r="F104" s="2">
        <f>(B$3/I$3)*(A104/(((B$3/E$3)*(D$3^2-A104^2))+(G$3*C$3^2/F$3))^0.5)</f>
        <v>7.913671067222911E-7</v>
      </c>
      <c r="G104" s="13">
        <f t="shared" si="13"/>
        <v>24.956553077594172</v>
      </c>
      <c r="H104" s="2">
        <f>I$3*((G$3)/(H$3*B$3*E$3))^0.5*((D$3^2-A104^2)^0.5-(D$3^2-J$3^2)^0.5-(D$3*LN((J$3*(D$3+(D$3^2-A104^2)^0.5))/(A104*(D$3+(D$3^2-J$3^2)^0.5)))))</f>
        <v>128913223.42243378</v>
      </c>
      <c r="I104" s="13">
        <f t="shared" si="14"/>
        <v>4.087811498681944</v>
      </c>
      <c r="J104" s="2">
        <f>B$7*((A$7-A104^2)^0.5-(A$7-K$3^2)^0.5-(A$7^0.5*LN((K$3/A104)*((A$7^0.5+(A$7-A104^2)^0.5)/(A$7^0.5+(A$7-A104^2)^0.5)))))</f>
        <v>5141886378.3460388</v>
      </c>
      <c r="K104" s="13">
        <f t="shared" si="15"/>
        <v>163.04814746150555</v>
      </c>
      <c r="L104" s="2">
        <f>(B$7*((A$7-A$11^2)^0.5-(A$7-K$3^2)^0.5-(A$7^0.5*LN((K$3/A$11)*((A$7^0.5+(A$7-A$11^2)^0.5)/(A$7^0.5+(A$7-A$11^2)^0.5))))))+(I$3*((G$3)/(H$3*B$3*E$3))^0.5*((D$3^2-A104^2)^0.5-(D$3^2-A$11^2)^0.5-(D$3*LN((A$11*(D$3+(D$3^2-A104^2)^0.5))/(A104*(D$3+(D$3^2-A$11^2)^0.5))))))</f>
        <v>5125300931.4882345</v>
      </c>
      <c r="M104" s="13">
        <f t="shared" si="16"/>
        <v>162.52222639168679</v>
      </c>
    </row>
    <row r="105" spans="1:13" x14ac:dyDescent="0.25">
      <c r="A105">
        <f t="shared" si="17"/>
        <v>900</v>
      </c>
      <c r="B105" s="13">
        <f t="shared" si="10"/>
        <v>35.143938279134773</v>
      </c>
      <c r="C105" s="13">
        <f t="shared" si="11"/>
        <v>50.917819104755225</v>
      </c>
      <c r="D105" s="2">
        <f>(1/I$3)*(H$3*B$3*E$3/G$3)^0.5*(A105/((D$3^2-A105^2)^0.5))</f>
        <v>1.1600786521628901E-6</v>
      </c>
      <c r="E105" s="13">
        <f t="shared" si="12"/>
        <v>36.584240374608903</v>
      </c>
      <c r="F105" s="2">
        <f>(B$3/I$3)*(A105/(((B$3/E$3)*(D$3^2-A105^2))+(G$3*C$3^2/F$3))^0.5)</f>
        <v>8.0069675542617605E-7</v>
      </c>
      <c r="G105" s="13">
        <f t="shared" si="13"/>
        <v>25.250772879119886</v>
      </c>
      <c r="H105" s="2">
        <f>I$3*((G$3)/(H$3*B$3*E$3))^0.5*((D$3^2-A105^2)^0.5-(D$3^2-J$3^2)^0.5-(D$3*LN((J$3*(D$3+(D$3^2-A105^2)^0.5))/(A105*(D$3+(D$3^2-J$3^2)^0.5)))))</f>
        <v>137783383.96365523</v>
      </c>
      <c r="I105" s="13">
        <f t="shared" si="14"/>
        <v>4.3690824443066729</v>
      </c>
      <c r="J105" s="2">
        <f>B$7*((A$7-A105^2)^0.5-(A$7-K$3^2)^0.5-(A$7^0.5*LN((K$3/A105)*((A$7^0.5+(A$7-A105^2)^0.5)/(A$7^0.5+(A$7-A105^2)^0.5)))))</f>
        <v>5154137658.3822947</v>
      </c>
      <c r="K105" s="13">
        <f t="shared" si="15"/>
        <v>163.43663300299008</v>
      </c>
      <c r="L105" s="2">
        <f>(B$7*((A$7-A$11^2)^0.5-(A$7-K$3^2)^0.5-(A$7^0.5*LN((K$3/A$11)*((A$7^0.5+(A$7-A$11^2)^0.5)/(A$7^0.5+(A$7-A$11^2)^0.5))))))+(I$3*((G$3)/(H$3*B$3*E$3))^0.5*((D$3^2-A105^2)^0.5-(D$3^2-A$11^2)^0.5-(D$3*LN((A$11*(D$3+(D$3^2-A105^2)^0.5))/(A105*(D$3+(D$3^2-A$11^2)^0.5))))))</f>
        <v>5134171092.0294561</v>
      </c>
      <c r="M105" s="13">
        <f t="shared" si="16"/>
        <v>162.80349733731151</v>
      </c>
    </row>
    <row r="106" spans="1:13" x14ac:dyDescent="0.25">
      <c r="A106">
        <f t="shared" si="17"/>
        <v>910</v>
      </c>
      <c r="B106" s="13">
        <f t="shared" si="10"/>
        <v>33.428090202879908</v>
      </c>
      <c r="C106" s="13">
        <f t="shared" si="11"/>
        <v>50.889631224936636</v>
      </c>
      <c r="D106" s="2">
        <f>(1/I$3)*(H$3*B$3*E$3/G$3)^0.5*(A106/((D$3^2-A106^2)^0.5))</f>
        <v>1.2331763295093217E-6</v>
      </c>
      <c r="E106" s="13">
        <f t="shared" si="12"/>
        <v>38.88944872740597</v>
      </c>
      <c r="F106" s="2">
        <f>(B$3/I$3)*(A106/(((B$3/E$3)*(D$3^2-A106^2))+(G$3*C$3^2/F$3))^0.5)</f>
        <v>8.1004182161756839E-7</v>
      </c>
      <c r="G106" s="13">
        <f t="shared" si="13"/>
        <v>25.545478886531637</v>
      </c>
      <c r="H106" s="2">
        <f>I$3*((G$3)/(H$3*B$3*E$3))^0.5*((D$3^2-A106^2)^0.5-(D$3^2-J$3^2)^0.5-(D$3*LN((J$3*(D$3+(D$3^2-A106^2)^0.5))/(A106*(D$3+(D$3^2-J$3^2)^0.5)))))</f>
        <v>146149196.51938352</v>
      </c>
      <c r="I106" s="13">
        <f t="shared" si="14"/>
        <v>4.6343606202239824</v>
      </c>
      <c r="J106" s="2">
        <f>B$7*((A$7-A106^2)^0.5-(A$7-K$3^2)^0.5-(A$7^0.5*LN((K$3/A106)*((A$7^0.5+(A$7-A106^2)^0.5)/(A$7^0.5+(A$7-A106^2)^0.5)))))</f>
        <v>5166239551.9134178</v>
      </c>
      <c r="K106" s="13">
        <f t="shared" si="15"/>
        <v>163.82038152947163</v>
      </c>
      <c r="L106" s="2">
        <f>(B$7*((A$7-A$11^2)^0.5-(A$7-K$3^2)^0.5-(A$7^0.5*LN((K$3/A$11)*((A$7^0.5+(A$7-A$11^2)^0.5)/(A$7^0.5+(A$7-A$11^2)^0.5))))))+(I$3*((G$3)/(H$3*B$3*E$3))^0.5*((D$3^2-A106^2)^0.5-(D$3^2-A$11^2)^0.5-(D$3*LN((A$11*(D$3+(D$3^2-A106^2)^0.5))/(A106*(D$3+(D$3^2-A$11^2)^0.5))))))</f>
        <v>5142536904.5851841</v>
      </c>
      <c r="M106" s="13">
        <f t="shared" si="16"/>
        <v>163.06877551322881</v>
      </c>
    </row>
    <row r="107" spans="1:13" x14ac:dyDescent="0.25">
      <c r="A107">
        <f t="shared" si="17"/>
        <v>920</v>
      </c>
      <c r="B107" s="13">
        <f t="shared" si="10"/>
        <v>31.598701397126788</v>
      </c>
      <c r="C107" s="13">
        <f t="shared" si="11"/>
        <v>50.861115994869117</v>
      </c>
      <c r="D107" s="2">
        <f>(1/I$3)*(H$3*B$3*E$3/G$3)^0.5*(A107/((D$3^2-A107^2)^0.5))</f>
        <v>1.3189063083150295E-6</v>
      </c>
      <c r="E107" s="13">
        <f t="shared" si="12"/>
        <v>41.59302933902277</v>
      </c>
      <c r="F107" s="2">
        <f>(B$3/I$3)*(A107/(((B$3/E$3)*(D$3^2-A107^2))+(G$3*C$3^2/F$3))^0.5)</f>
        <v>8.1940251982354692E-7</v>
      </c>
      <c r="G107" s="13">
        <f t="shared" si="13"/>
        <v>25.840677865155378</v>
      </c>
      <c r="H107" s="2">
        <f>I$3*((G$3)/(H$3*B$3*E$3))^0.5*((D$3^2-A107^2)^0.5-(D$3^2-J$3^2)^0.5-(D$3*LN((J$3*(D$3+(D$3^2-A107^2)^0.5))/(A107*(D$3+(D$3^2-J$3^2)^0.5)))))</f>
        <v>153996297.72216392</v>
      </c>
      <c r="I107" s="13">
        <f t="shared" si="14"/>
        <v>4.8831905670396978</v>
      </c>
      <c r="J107" s="2">
        <f>B$7*((A$7-A107^2)^0.5-(A$7-K$3^2)^0.5-(A$7^0.5*LN((K$3/A107)*((A$7^0.5+(A$7-A107^2)^0.5)/(A$7^0.5+(A$7-A107^2)^0.5)))))</f>
        <v>5178195154.6270046</v>
      </c>
      <c r="K107" s="13">
        <f t="shared" si="15"/>
        <v>164.19949120456002</v>
      </c>
      <c r="L107" s="2">
        <f>(B$7*((A$7-A$11^2)^0.5-(A$7-K$3^2)^0.5-(A$7^0.5*LN((K$3/A$11)*((A$7^0.5+(A$7-A$11^2)^0.5)/(A$7^0.5+(A$7-A$11^2)^0.5))))))+(I$3*((G$3)/(H$3*B$3*E$3))^0.5*((D$3^2-A107^2)^0.5-(D$3^2-A$11^2)^0.5-(D$3*LN((A$11*(D$3+(D$3^2-A107^2)^0.5))/(A107*(D$3+(D$3^2-A$11^2)^0.5))))))</f>
        <v>5150384005.7879648</v>
      </c>
      <c r="M107" s="13">
        <f t="shared" si="16"/>
        <v>163.31760546004455</v>
      </c>
    </row>
    <row r="108" spans="1:13" x14ac:dyDescent="0.25">
      <c r="A108">
        <f t="shared" si="17"/>
        <v>930</v>
      </c>
      <c r="B108" s="13">
        <f t="shared" si="10"/>
        <v>29.634752300067483</v>
      </c>
      <c r="C108" s="13">
        <f t="shared" si="11"/>
        <v>50.832272863654573</v>
      </c>
      <c r="D108" s="2">
        <f>(1/I$3)*(H$3*B$3*E$3/G$3)^0.5*(A108/((D$3^2-A108^2)^0.5))</f>
        <v>1.421598642330377E-6</v>
      </c>
      <c r="E108" s="13">
        <f t="shared" si="12"/>
        <v>44.831534784530767</v>
      </c>
      <c r="F108" s="2">
        <f>(B$3/I$3)*(A108/(((B$3/E$3)*(D$3^2-A108^2))+(G$3*C$3^2/F$3))^0.5)</f>
        <v>8.2877906617658412E-7</v>
      </c>
      <c r="G108" s="13">
        <f t="shared" si="13"/>
        <v>26.136376630944756</v>
      </c>
      <c r="H108" s="2">
        <f>I$3*((G$3)/(H$3*B$3*E$3))^0.5*((D$3^2-A108^2)^0.5-(D$3^2-J$3^2)^0.5-(D$3*LN((J$3*(D$3+(D$3^2-A108^2)^0.5))/(A108*(D$3+(D$3^2-J$3^2)^0.5)))))</f>
        <v>161306425.33241728</v>
      </c>
      <c r="I108" s="13">
        <f t="shared" si="14"/>
        <v>5.1149931929356063</v>
      </c>
      <c r="J108" s="2">
        <f>B$7*((A$7-A108^2)^0.5-(A$7-K$3^2)^0.5-(A$7^0.5*LN((K$3/A108)*((A$7^0.5+(A$7-A108^2)^0.5)/(A$7^0.5+(A$7-A108^2)^0.5)))))</f>
        <v>5190007461.2505951</v>
      </c>
      <c r="K108" s="13">
        <f t="shared" si="15"/>
        <v>164.5740569904425</v>
      </c>
      <c r="L108" s="2">
        <f>(B$7*((A$7-A$11^2)^0.5-(A$7-K$3^2)^0.5-(A$7^0.5*LN((K$3/A$11)*((A$7^0.5+(A$7-A$11^2)^0.5)/(A$7^0.5+(A$7-A$11^2)^0.5))))))+(I$3*((G$3)/(H$3*B$3*E$3))^0.5*((D$3^2-A108^2)^0.5-(D$3^2-A$11^2)^0.5-(D$3*LN((A$11*(D$3+(D$3^2-A108^2)^0.5))/(A108*(D$3+(D$3^2-A$11^2)^0.5))))))</f>
        <v>5157694133.3982182</v>
      </c>
      <c r="M108" s="13">
        <f t="shared" si="16"/>
        <v>163.54940808594046</v>
      </c>
    </row>
    <row r="109" spans="1:13" x14ac:dyDescent="0.25">
      <c r="A109">
        <f t="shared" si="17"/>
        <v>940</v>
      </c>
      <c r="B109" s="13">
        <f t="shared" si="10"/>
        <v>27.507436382123888</v>
      </c>
      <c r="C109" s="13">
        <f t="shared" si="11"/>
        <v>50.803101272801754</v>
      </c>
      <c r="D109" s="2">
        <f>(1/I$3)*(H$3*B$3*E$3/G$3)^0.5*(A109/((D$3^2-A109^2)^0.5))</f>
        <v>1.5480076031943422E-6</v>
      </c>
      <c r="E109" s="13">
        <f t="shared" si="12"/>
        <v>48.817967774336779</v>
      </c>
      <c r="F109" s="2">
        <f>(B$3/I$3)*(A109/(((B$3/E$3)*(D$3^2-A109^2))+(G$3*C$3^2/F$3))^0.5)</f>
        <v>8.3817167844257667E-7</v>
      </c>
      <c r="G109" s="13">
        <f t="shared" si="13"/>
        <v>26.432582051365099</v>
      </c>
      <c r="H109" s="2">
        <f>I$3*((G$3)/(H$3*B$3*E$3))^0.5*((D$3^2-A109^2)^0.5-(D$3^2-J$3^2)^0.5-(D$3*LN((J$3*(D$3+(D$3^2-A109^2)^0.5))/(A109*(D$3+(D$3^2-J$3^2)^0.5)))))</f>
        <v>168056090.57231674</v>
      </c>
      <c r="I109" s="13">
        <f t="shared" si="14"/>
        <v>5.3290236736528644</v>
      </c>
      <c r="J109" s="2">
        <f>B$7*((A$7-A109^2)^0.5-(A$7-K$3^2)^0.5-(A$7^0.5*LN((K$3/A109)*((A$7^0.5+(A$7-A109^2)^0.5)/(A$7^0.5+(A$7-A109^2)^0.5)))))</f>
        <v>5201679369.8626509</v>
      </c>
      <c r="K109" s="13">
        <f t="shared" si="15"/>
        <v>164.94417078458432</v>
      </c>
      <c r="L109" s="2">
        <f>(B$7*((A$7-A$11^2)^0.5-(A$7-K$3^2)^0.5-(A$7^0.5*LN((K$3/A$11)*((A$7^0.5+(A$7-A$11^2)^0.5)/(A$7^0.5+(A$7-A$11^2)^0.5))))))+(I$3*((G$3)/(H$3*B$3*E$3))^0.5*((D$3^2-A109^2)^0.5-(D$3^2-A$11^2)^0.5-(D$3*LN((A$11*(D$3+(D$3^2-A109^2)^0.5))/(A109*(D$3+(D$3^2-A$11^2)^0.5))))))</f>
        <v>5164443798.6381178</v>
      </c>
      <c r="M109" s="13">
        <f t="shared" si="16"/>
        <v>163.76343856665773</v>
      </c>
    </row>
    <row r="110" spans="1:13" x14ac:dyDescent="0.25">
      <c r="A110">
        <f t="shared" si="17"/>
        <v>950</v>
      </c>
      <c r="B110" s="13">
        <f t="shared" si="10"/>
        <v>25.175374223147049</v>
      </c>
      <c r="C110" s="13">
        <f t="shared" si="11"/>
        <v>50.773600656168611</v>
      </c>
      <c r="D110" s="2">
        <f>(1/I$3)*(H$3*B$3*E$3/G$3)^0.5*(A110/((D$3^2-A110^2)^0.5))</f>
        <v>1.7093973384786646E-6</v>
      </c>
      <c r="E110" s="13">
        <f t="shared" si="12"/>
        <v>53.907554466263171</v>
      </c>
      <c r="F110" s="2">
        <f>(B$3/I$3)*(A110/(((B$3/E$3)*(D$3^2-A110^2))+(G$3*C$3^2/F$3))^0.5)</f>
        <v>8.4758057604928884E-7</v>
      </c>
      <c r="G110" s="13">
        <f t="shared" si="13"/>
        <v>26.729301046290374</v>
      </c>
      <c r="H110" s="2">
        <f>I$3*((G$3)/(H$3*B$3*E$3))^0.5*((D$3^2-A110^2)^0.5-(D$3^2-J$3^2)^0.5-(D$3*LN((J$3*(D$3+(D$3^2-A110^2)^0.5))/(A110*(D$3+(D$3^2-J$3^2)^0.5)))))</f>
        <v>174214479.81519529</v>
      </c>
      <c r="I110" s="13">
        <f t="shared" si="14"/>
        <v>5.5243049154995969</v>
      </c>
      <c r="J110" s="2">
        <f>B$7*((A$7-A110^2)^0.5-(A$7-K$3^2)^0.5-(A$7^0.5*LN((K$3/A110)*((A$7^0.5+(A$7-A110^2)^0.5)/(A$7^0.5+(A$7-A110^2)^0.5)))))</f>
        <v>5213213685.9753551</v>
      </c>
      <c r="K110" s="13">
        <f t="shared" si="15"/>
        <v>165.30992154919315</v>
      </c>
      <c r="L110" s="2">
        <f>(B$7*((A$7-A$11^2)^0.5-(A$7-K$3^2)^0.5-(A$7^0.5*LN((K$3/A$11)*((A$7^0.5+(A$7-A$11^2)^0.5)/(A$7^0.5+(A$7-A$11^2)^0.5))))))+(I$3*((G$3)/(H$3*B$3*E$3))^0.5*((D$3^2-A110^2)^0.5-(D$3^2-A$11^2)^0.5-(D$3*LN((A$11*(D$3+(D$3^2-A110^2)^0.5))/(A110*(D$3+(D$3^2-A$11^2)^0.5))))))</f>
        <v>5170602187.8809958</v>
      </c>
      <c r="M110" s="13">
        <f t="shared" si="16"/>
        <v>163.95871980850444</v>
      </c>
    </row>
    <row r="111" spans="1:13" x14ac:dyDescent="0.25">
      <c r="A111">
        <f t="shared" si="17"/>
        <v>960</v>
      </c>
      <c r="B111" s="13">
        <f t="shared" ref="B111:B116" si="18">((G$3*B$3)/(H$3*E$3))^0.5*(D$3^2-A111^2)^0.5</f>
        <v>22.575202695946412</v>
      </c>
      <c r="C111" s="13">
        <f t="shared" ref="C111:C116" si="19">(((B$3/E$3)*(D$3^2-A111^2))+(G$3*C$3^2/F$3))^0.5</f>
        <v>50.743770439903614</v>
      </c>
      <c r="D111" s="2">
        <f>(1/I$3)*(H$3*B$3*E$3/G$3)^0.5*(A111/((D$3^2-A111^2)^0.5))</f>
        <v>1.9263488043188229E-6</v>
      </c>
      <c r="E111" s="13">
        <f t="shared" si="12"/>
        <v>60.749335892998396</v>
      </c>
      <c r="F111" s="2">
        <f>(B$3/I$3)*(A111/(((B$3/E$3)*(D$3^2-A111^2))+(G$3*C$3^2/F$3))^0.5)</f>
        <v>8.570059801152221E-7</v>
      </c>
      <c r="G111" s="13">
        <f t="shared" si="13"/>
        <v>27.026540588913644</v>
      </c>
      <c r="H111" s="2">
        <f>I$3*((G$3)/(H$3*B$3*E$3))^0.5*((D$3^2-A111^2)^0.5-(D$3^2-J$3^2)^0.5-(D$3*LN((J$3*(D$3+(D$3^2-A111^2)^0.5))/(A111*(D$3+(D$3^2-J$3^2)^0.5)))))</f>
        <v>179739899.97315076</v>
      </c>
      <c r="I111" s="13">
        <f t="shared" si="14"/>
        <v>5.6995148393312647</v>
      </c>
      <c r="J111" s="2">
        <f>B$7*((A$7-A111^2)^0.5-(A$7-K$3^2)^0.5-(A$7^0.5*LN((K$3/A111)*((A$7^0.5+(A$7-A111^2)^0.5)/(A$7^0.5+(A$7-A111^2)^0.5)))))</f>
        <v>5224613126.4035511</v>
      </c>
      <c r="K111" s="13">
        <f t="shared" si="15"/>
        <v>165.67139543390255</v>
      </c>
      <c r="L111" s="2">
        <f>(B$7*((A$7-A$11^2)^0.5-(A$7-K$3^2)^0.5-(A$7^0.5*LN((K$3/A$11)*((A$7^0.5+(A$7-A$11^2)^0.5)/(A$7^0.5+(A$7-A$11^2)^0.5))))))+(I$3*((G$3)/(H$3*B$3*E$3))^0.5*((D$3^2-A111^2)^0.5-(D$3^2-A$11^2)^0.5-(D$3*LN((A$11*(D$3+(D$3^2-A111^2)^0.5))/(A111*(D$3+(D$3^2-A$11^2)^0.5))))))</f>
        <v>5176127608.0389519</v>
      </c>
      <c r="M111" s="13">
        <f t="shared" si="16"/>
        <v>164.13392973233613</v>
      </c>
    </row>
    <row r="112" spans="1:13" x14ac:dyDescent="0.25">
      <c r="A112">
        <f t="shared" si="17"/>
        <v>970</v>
      </c>
      <c r="B112" s="13">
        <f t="shared" si="18"/>
        <v>19.600509809168258</v>
      </c>
      <c r="C112" s="13">
        <f t="shared" si="19"/>
        <v>50.71361004238608</v>
      </c>
      <c r="D112" s="2">
        <f>(1/I$3)*(H$3*B$3*E$3/G$3)^0.5*(A112/((D$3^2-A112^2)^0.5))</f>
        <v>2.2418147373073627E-6</v>
      </c>
      <c r="E112" s="13">
        <f t="shared" si="12"/>
        <v>70.697869555724992</v>
      </c>
      <c r="F112" s="2">
        <f>(B$3/I$3)*(A112/(((B$3/E$3)*(D$3^2-A112^2))+(G$3*C$3^2/F$3))^0.5)</f>
        <v>8.6644811347891795E-7</v>
      </c>
      <c r="G112" s="13">
        <f t="shared" si="13"/>
        <v>27.324307706671156</v>
      </c>
      <c r="H112" s="2">
        <f>I$3*((G$3)/(H$3*B$3*E$3))^0.5*((D$3^2-A112^2)^0.5-(D$3^2-J$3^2)^0.5-(D$3*LN((J$3*(D$3+(D$3^2-A112^2)^0.5))/(A112*(D$3+(D$3^2-J$3^2)^0.5)))))</f>
        <v>184573143.8502346</v>
      </c>
      <c r="I112" s="13">
        <f t="shared" si="14"/>
        <v>5.8527759972803972</v>
      </c>
      <c r="J112" s="2">
        <f>B$7*((A$7-A112^2)^0.5-(A$7-K$3^2)^0.5-(A$7^0.5*LN((K$3/A112)*((A$7^0.5+(A$7-A112^2)^0.5)/(A$7^0.5+(A$7-A112^2)^0.5)))))</f>
        <v>5235880322.9330959</v>
      </c>
      <c r="K112" s="13">
        <f t="shared" si="15"/>
        <v>166.02867589209461</v>
      </c>
      <c r="L112" s="2">
        <f>(B$7*((A$7-A$11^2)^0.5-(A$7-K$3^2)^0.5-(A$7^0.5*LN((K$3/A$11)*((A$7^0.5+(A$7-A$11^2)^0.5)/(A$7^0.5+(A$7-A$11^2)^0.5))))))+(I$3*((G$3)/(H$3*B$3*E$3))^0.5*((D$3^2-A112^2)^0.5-(D$3^2-A$11^2)^0.5-(D$3*LN((A$11*(D$3+(D$3^2-A112^2)^0.5))/(A112*(D$3+(D$3^2-A$11^2)^0.5))))))</f>
        <v>5180960851.9160357</v>
      </c>
      <c r="M112" s="13">
        <f t="shared" si="16"/>
        <v>164.28719089028525</v>
      </c>
    </row>
    <row r="113" spans="1:13" x14ac:dyDescent="0.25">
      <c r="A113">
        <f t="shared" si="17"/>
        <v>980</v>
      </c>
      <c r="B113" s="13">
        <f t="shared" si="18"/>
        <v>16.044316480430126</v>
      </c>
      <c r="C113" s="13">
        <f t="shared" si="19"/>
        <v>50.683118874165444</v>
      </c>
      <c r="D113" s="2">
        <f>(1/I$3)*(H$3*B$3*E$3/G$3)^0.5*(A113/((D$3^2-A113^2)^0.5))</f>
        <v>2.766942975191193E-6</v>
      </c>
      <c r="E113" s="13">
        <f t="shared" si="12"/>
        <v>87.258313665629458</v>
      </c>
      <c r="F113" s="2">
        <f>(B$3/I$3)*(A113/(((B$3/E$3)*(D$3^2-A113^2))+(G$3*C$3^2/F$3))^0.5)</f>
        <v>8.7590720072870448E-7</v>
      </c>
      <c r="G113" s="13">
        <f t="shared" si="13"/>
        <v>27.622609482180422</v>
      </c>
      <c r="H113" s="2">
        <f>I$3*((G$3)/(H$3*B$3*E$3))^0.5*((D$3^2-A113^2)^0.5-(D$3^2-J$3^2)^0.5-(D$3*LN((J$3*(D$3+(D$3^2-A113^2)^0.5))/(A113*(D$3+(D$3^2-J$3^2)^0.5)))))</f>
        <v>188623154.69494066</v>
      </c>
      <c r="I113" s="13">
        <f t="shared" si="14"/>
        <v>5.981200998698017</v>
      </c>
      <c r="J113" s="2">
        <f>B$7*((A$7-A113^2)^0.5-(A$7-K$3^2)^0.5-(A$7^0.5*LN((K$3/A113)*((A$7^0.5+(A$7-A113^2)^0.5)/(A$7^0.5+(A$7-A113^2)^0.5)))))</f>
        <v>5247017825.8010235</v>
      </c>
      <c r="K113" s="13">
        <f t="shared" si="15"/>
        <v>166.38184379125519</v>
      </c>
      <c r="L113" s="2">
        <f>(B$7*((A$7-A$11^2)^0.5-(A$7-K$3^2)^0.5-(A$7^0.5*LN((K$3/A$11)*((A$7^0.5+(A$7-A$11^2)^0.5)/(A$7^0.5+(A$7-A$11^2)^0.5))))))+(I$3*((G$3)/(H$3*B$3*E$3))^0.5*((D$3^2-A113^2)^0.5-(D$3^2-A$11^2)^0.5-(D$3*LN((A$11*(D$3+(D$3^2-A113^2)^0.5))/(A113*(D$3+(D$3^2-A$11^2)^0.5))))))</f>
        <v>5185010862.7607412</v>
      </c>
      <c r="M113" s="13">
        <f t="shared" si="16"/>
        <v>164.41561589170286</v>
      </c>
    </row>
    <row r="114" spans="1:13" x14ac:dyDescent="0.25">
      <c r="A114">
        <v>986.5</v>
      </c>
      <c r="B114" s="13">
        <f t="shared" si="18"/>
        <v>13.203370068447834</v>
      </c>
      <c r="C114" s="13">
        <f t="shared" si="19"/>
        <v>50.663121956407927</v>
      </c>
      <c r="D114" s="2">
        <f>(1/I$3)*(H$3*B$3*E$3/G$3)^0.5*(A114/((D$3^2-A114^2)^0.5))</f>
        <v>3.3846023109268614E-6</v>
      </c>
      <c r="E114" s="13">
        <f t="shared" si="12"/>
        <v>106.73681847738949</v>
      </c>
      <c r="F114" s="2">
        <f>(B$3/I$3)*(A114/(((B$3/E$3)*(D$3^2-A114^2))+(G$3*C$3^2/F$3))^0.5)</f>
        <v>8.8206480611562255E-7</v>
      </c>
      <c r="G114" s="13">
        <f t="shared" si="13"/>
        <v>27.816795725662274</v>
      </c>
      <c r="H114" s="2">
        <f>I$3*((G$3)/(H$3*B$3*E$3))^0.5*((D$3^2-A114^2)^0.5-(D$3^2-J$3^2)^0.5-(D$3*LN((J$3*(D$3+(D$3^2-A114^2)^0.5))/(A114*(D$3+(D$3^2-J$3^2)^0.5)))))</f>
        <v>190764434.11993089</v>
      </c>
      <c r="I114" s="13">
        <f t="shared" si="14"/>
        <v>6.0491005238435722</v>
      </c>
      <c r="J114" s="2">
        <f>B$7*((A$7-A114^2)^0.5-(A$7-K$3^2)^0.5-(A$7^0.5*LN((K$3/A114)*((A$7^0.5+(A$7-A114^2)^0.5)/(A$7^0.5+(A$7-A114^2)^0.5)))))</f>
        <v>5254188828.5377302</v>
      </c>
      <c r="K114" s="13">
        <f t="shared" si="15"/>
        <v>166.60923479635116</v>
      </c>
      <c r="L114" s="2">
        <f>(B$7*((A$7-A$11^2)^0.5-(A$7-K$3^2)^0.5-(A$7^0.5*LN((K$3/A$11)*((A$7^0.5+(A$7-A$11^2)^0.5)/(A$7^0.5+(A$7-A$11^2)^0.5))))))+(I$3*((G$3)/(H$3*B$3*E$3))^0.5*((D$3^2-A114^2)^0.5-(D$3^2-A$11^2)^0.5-(D$3*LN((A$11*(D$3+(D$3^2-A114^2)^0.5))/(A114*(D$3+(D$3^2-A$11^2)^0.5))))))</f>
        <v>5187152142.1857319</v>
      </c>
      <c r="M114" s="13">
        <f t="shared" si="16"/>
        <v>164.48351541684843</v>
      </c>
    </row>
    <row r="115" spans="1:13" x14ac:dyDescent="0.25">
      <c r="A115">
        <f>A113+10</f>
        <v>990</v>
      </c>
      <c r="B115" s="13">
        <f t="shared" si="18"/>
        <v>11.373658004255626</v>
      </c>
      <c r="C115" s="13">
        <f t="shared" si="19"/>
        <v>50.652296337899472</v>
      </c>
      <c r="D115" s="2">
        <f>(1/I$3)*(H$3*B$3*E$3/G$3)^0.5*(A115/((D$3^2-A115^2)^0.5))</f>
        <v>3.9430327330775944E-6</v>
      </c>
      <c r="E115" s="13">
        <f t="shared" si="12"/>
        <v>124.34748027033501</v>
      </c>
      <c r="F115" s="2">
        <f>(B$3/I$3)*(A115/(((B$3/E$3)*(D$3^2-A115^2))+(G$3*C$3^2/F$3))^0.5)</f>
        <v>8.853834682328972E-7</v>
      </c>
      <c r="G115" s="13">
        <f t="shared" si="13"/>
        <v>27.921453054192646</v>
      </c>
      <c r="H115" s="2">
        <f>I$3*((G$3)/(H$3*B$3*E$3))^0.5*((D$3^2-A115^2)^0.5-(D$3^2-J$3^2)^0.5-(D$3*LN((J$3*(D$3+(D$3^2-A115^2)^0.5))/(A115*(D$3+(D$3^2-J$3^2)^0.5)))))</f>
        <v>191727033.03280345</v>
      </c>
      <c r="I115" s="13">
        <f t="shared" si="14"/>
        <v>6.0796243351345591</v>
      </c>
      <c r="J115" s="2">
        <f>B$7*((A$7-A115^2)^0.5-(A$7-K$3^2)^0.5-(A$7^0.5*LN((K$3/A115)*((A$7^0.5+(A$7-A115^2)^0.5)/(A$7^0.5+(A$7-A115^2)^0.5)))))</f>
        <v>5258028106.9989243</v>
      </c>
      <c r="K115" s="13">
        <f t="shared" si="15"/>
        <v>166.73097751772337</v>
      </c>
      <c r="L115" s="2">
        <f>(B$7*((A$7-A$11^2)^0.5-(A$7-K$3^2)^0.5-(A$7^0.5*LN((K$3/A$11)*((A$7^0.5+(A$7-A$11^2)^0.5)/(A$7^0.5+(A$7-A$11^2)^0.5))))))+(I$3*((G$3)/(H$3*B$3*E$3))^0.5*((D$3^2-A115^2)^0.5-(D$3^2-A$11^2)^0.5-(D$3*LN((A$11*(D$3+(D$3^2-A115^2)^0.5))/(A115*(D$3+(D$3^2-A$11^2)^0.5))))))</f>
        <v>5188114741.0986042</v>
      </c>
      <c r="M115" s="13">
        <f t="shared" si="16"/>
        <v>164.51403922813941</v>
      </c>
    </row>
    <row r="116" spans="1:13" x14ac:dyDescent="0.25">
      <c r="A116">
        <f t="shared" si="17"/>
        <v>1000</v>
      </c>
      <c r="B116" s="13">
        <f t="shared" si="18"/>
        <v>0</v>
      </c>
      <c r="C116" s="13">
        <f t="shared" si="19"/>
        <v>50.621141828291471</v>
      </c>
      <c r="D116" s="2"/>
      <c r="E116" s="13"/>
      <c r="F116" s="2">
        <f>(B$3/I$3)*(A116/(((B$3/E$3)*(D$3^2-A116^2))+(G$3*C$3^2/F$3))^0.5)</f>
        <v>8.9487714417046241E-7</v>
      </c>
      <c r="G116" s="13">
        <f t="shared" si="13"/>
        <v>28.2208456185597</v>
      </c>
      <c r="H116" s="2">
        <f>I$3*((G$3)/(H$3*B$3*E$3))^0.5*((D$3^2-A116^2)^0.5-(D$3^2-J$3^2)^0.5-(D$3*LN((J$3*(D$3+(D$3^2-A116^2)^0.5))/(A116*(D$3+(D$3^2-J$3^2)^0.5)))))</f>
        <v>193412675.15350315</v>
      </c>
      <c r="I116" s="13">
        <f t="shared" si="14"/>
        <v>6.1330756961410184</v>
      </c>
      <c r="J116" s="2">
        <f>B$7*((A$7-A116^2)^0.5-(A$7-K$3^2)^0.5-(A$7^0.5*LN((K$3/A116)*((A$7^0.5+(A$7-A116^2)^0.5)/(A$7^0.5+(A$7-A116^2)^0.5)))))</f>
        <v>5268913563.410243</v>
      </c>
      <c r="K116" s="13">
        <f t="shared" si="15"/>
        <v>167.07615307617462</v>
      </c>
      <c r="L116" s="2">
        <f>(B$7*((A$7-A$11^2)^0.5-(A$7-K$3^2)^0.5-(A$7^0.5*LN((K$3/A$11)*((A$7^0.5+(A$7-A$11^2)^0.5)/(A$7^0.5+(A$7-A$11^2)^0.5))))))+(I$3*((G$3)/(H$3*B$3*E$3))^0.5*((D$3^2-A116^2)^0.5-(D$3^2-A$11^2)^0.5-(D$3*LN((A$11*(D$3+(D$3^2-A116^2)^0.5))/(A116*(D$3+(D$3^2-A$11^2)^0.5))))))</f>
        <v>5189800383.2193041</v>
      </c>
      <c r="M116" s="13">
        <f t="shared" si="16"/>
        <v>164.56749058914588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</vt:vector>
  </HeadingPairs>
  <TitlesOfParts>
    <vt:vector size="5" baseType="lpstr">
      <vt:lpstr>Data</vt:lpstr>
      <vt:lpstr>GW TT CA xi=10 m</vt:lpstr>
      <vt:lpstr>GW TT xi=10 m and xi=780 m</vt:lpstr>
      <vt:lpstr>GW velocity</vt:lpstr>
      <vt:lpstr>Freshwater thickness</vt:lpstr>
    </vt:vector>
  </TitlesOfParts>
  <Company>UQAC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Chesnaux</dc:creator>
  <cp:lastModifiedBy>Claire Tiedeman</cp:lastModifiedBy>
  <dcterms:created xsi:type="dcterms:W3CDTF">2025-05-11T14:40:51Z</dcterms:created>
  <dcterms:modified xsi:type="dcterms:W3CDTF">2026-04-22T19:59:40Z</dcterms:modified>
</cp:coreProperties>
</file>